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540" windowWidth="12315" windowHeight="8715"/>
  </bookViews>
  <sheets>
    <sheet name="Лист2" sheetId="1" r:id="rId1"/>
    <sheet name="Лист1" sheetId="2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Лист2!$A$3:$G$199</definedName>
    <definedName name="_xlnm.Print_Area" localSheetId="0">Лист2!$A$1:$F$197</definedName>
  </definedNames>
  <calcPr calcId="144525"/>
</workbook>
</file>

<file path=xl/calcChain.xml><?xml version="1.0" encoding="utf-8"?>
<calcChain xmlns="http://schemas.openxmlformats.org/spreadsheetml/2006/main">
  <c r="D35" i="1" l="1"/>
  <c r="D165" i="1" l="1"/>
  <c r="D160" i="1"/>
  <c r="D159" i="1"/>
  <c r="D191" i="1" l="1"/>
  <c r="F45" i="1" l="1"/>
  <c r="F43" i="1" l="1"/>
  <c r="F41" i="1"/>
  <c r="F197" i="1" l="1"/>
  <c r="F196" i="1"/>
  <c r="F195" i="1"/>
  <c r="F193" i="1"/>
  <c r="F192" i="1"/>
  <c r="F189" i="1"/>
  <c r="F187" i="1"/>
  <c r="F188" i="1"/>
  <c r="F186" i="1"/>
  <c r="F185" i="1"/>
  <c r="F184" i="1"/>
  <c r="F183" i="1"/>
  <c r="F181" i="1"/>
  <c r="F180" i="1"/>
  <c r="F179" i="1"/>
  <c r="F177" i="1"/>
  <c r="F176" i="1"/>
  <c r="F172" i="1"/>
  <c r="F173" i="1"/>
  <c r="F174" i="1"/>
  <c r="F171" i="1"/>
  <c r="F164" i="1"/>
  <c r="F166" i="1"/>
  <c r="F167" i="1"/>
  <c r="F168" i="1"/>
  <c r="F169" i="1"/>
  <c r="F163" i="1"/>
  <c r="F155" i="1"/>
  <c r="F156" i="1"/>
  <c r="F157" i="1"/>
  <c r="F158" i="1"/>
  <c r="F159" i="1"/>
  <c r="F160" i="1"/>
  <c r="F161" i="1"/>
  <c r="F154" i="1"/>
  <c r="F152" i="1"/>
  <c r="F150" i="1"/>
  <c r="F148" i="1"/>
  <c r="F147" i="1"/>
  <c r="F145" i="1"/>
  <c r="F143" i="1"/>
  <c r="F142" i="1"/>
  <c r="F111" i="1"/>
  <c r="F112" i="1"/>
  <c r="F113" i="1"/>
  <c r="F115" i="1"/>
  <c r="F116" i="1"/>
  <c r="F117" i="1"/>
  <c r="F118" i="1"/>
  <c r="F120" i="1"/>
  <c r="F121" i="1"/>
  <c r="F122" i="1"/>
  <c r="F123" i="1"/>
  <c r="F125" i="1"/>
  <c r="F126" i="1"/>
  <c r="F127" i="1"/>
  <c r="F129" i="1"/>
  <c r="F131" i="1"/>
  <c r="F133" i="1"/>
  <c r="F134" i="1"/>
  <c r="F135" i="1"/>
  <c r="F139" i="1"/>
  <c r="F102" i="1"/>
  <c r="F103" i="1"/>
  <c r="F104" i="1"/>
  <c r="F105" i="1"/>
  <c r="F99" i="1"/>
  <c r="F98" i="1"/>
  <c r="F95" i="1"/>
  <c r="F96" i="1" s="1"/>
  <c r="F93" i="1"/>
  <c r="F94" i="1" s="1"/>
  <c r="F90" i="1"/>
  <c r="F91" i="1"/>
  <c r="F89" i="1"/>
  <c r="F88" i="1"/>
  <c r="F77" i="1"/>
  <c r="F79" i="1"/>
  <c r="F81" i="1"/>
  <c r="F83" i="1"/>
  <c r="F85" i="1"/>
  <c r="F75" i="1"/>
  <c r="F72" i="1"/>
  <c r="F73" i="1"/>
  <c r="F71" i="1"/>
  <c r="F69" i="1"/>
  <c r="F70" i="1" s="1"/>
  <c r="F67" i="1"/>
  <c r="F68" i="1" s="1"/>
  <c r="F52" i="1"/>
  <c r="F53" i="1"/>
  <c r="F54" i="1"/>
  <c r="F55" i="1"/>
  <c r="F56" i="1"/>
  <c r="F57" i="1"/>
  <c r="F59" i="1"/>
  <c r="F60" i="1"/>
  <c r="F61" i="1"/>
  <c r="F63" i="1"/>
  <c r="F64" i="1"/>
  <c r="F65" i="1"/>
  <c r="F51" i="1"/>
  <c r="F49" i="1"/>
  <c r="F47" i="1"/>
  <c r="F37" i="1"/>
  <c r="F30" i="1"/>
  <c r="F31" i="1"/>
  <c r="F32" i="1"/>
  <c r="F33" i="1"/>
  <c r="F34" i="1"/>
  <c r="F29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11" i="1"/>
  <c r="F6" i="1"/>
  <c r="F7" i="1"/>
  <c r="F8" i="1"/>
  <c r="F9" i="1"/>
  <c r="F5" i="1"/>
  <c r="D132" i="1" l="1"/>
  <c r="D128" i="1"/>
  <c r="D124" i="1"/>
  <c r="D109" i="1"/>
  <c r="D107" i="1"/>
  <c r="D119" i="1"/>
  <c r="D114" i="1"/>
  <c r="D101" i="1"/>
  <c r="D106" i="1" l="1"/>
  <c r="F35" i="1"/>
  <c r="E137" i="1" l="1"/>
  <c r="F137" i="1" s="1"/>
  <c r="E110" i="1"/>
  <c r="F110" i="1" s="1"/>
  <c r="E165" i="1" l="1"/>
  <c r="F165" i="1" s="1"/>
  <c r="E191" i="1" l="1"/>
  <c r="F191" i="1" s="1"/>
  <c r="E76" i="1" l="1"/>
  <c r="E78" i="1"/>
  <c r="E80" i="1"/>
  <c r="E82" i="1"/>
  <c r="E84" i="1"/>
  <c r="E86" i="1"/>
  <c r="E138" i="1" l="1"/>
  <c r="F138" i="1" s="1"/>
  <c r="E130" i="1"/>
  <c r="E128" i="1" l="1"/>
  <c r="F128" i="1" s="1"/>
  <c r="F130" i="1"/>
  <c r="E146" i="1"/>
  <c r="E141" i="1"/>
  <c r="E136" i="1" l="1"/>
  <c r="F136" i="1" s="1"/>
  <c r="E132" i="1"/>
  <c r="F132" i="1" s="1"/>
  <c r="E124" i="1"/>
  <c r="F124" i="1" s="1"/>
  <c r="E119" i="1"/>
  <c r="F119" i="1" s="1"/>
  <c r="E108" i="1"/>
  <c r="E107" i="1"/>
  <c r="F107" i="1" s="1"/>
  <c r="D108" i="1"/>
  <c r="E101" i="1"/>
  <c r="F101" i="1" s="1"/>
  <c r="E109" i="1"/>
  <c r="F109" i="1" s="1"/>
  <c r="E114" i="1"/>
  <c r="F114" i="1" s="1"/>
  <c r="F108" i="1" l="1"/>
  <c r="E106" i="1"/>
  <c r="F10" i="1" l="1"/>
  <c r="F106" i="1" l="1"/>
</calcChain>
</file>

<file path=xl/sharedStrings.xml><?xml version="1.0" encoding="utf-8"?>
<sst xmlns="http://schemas.openxmlformats.org/spreadsheetml/2006/main" count="612" uniqueCount="388">
  <si>
    <t>Наименование показателей</t>
  </si>
  <si>
    <t>Структура населения</t>
  </si>
  <si>
    <t>Показатели доходов населения</t>
  </si>
  <si>
    <t>Среднемесячная заработная плата по полному кругу предприятий, руб.</t>
  </si>
  <si>
    <t>Средний душевой доход, руб.</t>
  </si>
  <si>
    <t>Промышленность и сельское хозяйство</t>
  </si>
  <si>
    <t>Производство молока во всех категориях хозяйств, тонн</t>
  </si>
  <si>
    <t>Производство мяса на убой в живом весе во всех категориях хозяйств, тонн</t>
  </si>
  <si>
    <t>Строительство и транспорт</t>
  </si>
  <si>
    <t>Торговля и услуги</t>
  </si>
  <si>
    <t>Инвестиционная деятельность</t>
  </si>
  <si>
    <t>Жилье и его доступность</t>
  </si>
  <si>
    <t>Общая площадь жилого фонда, кв.м.</t>
  </si>
  <si>
    <t>Обеспеченность жильем (общая площадь жилищного фонда муниципального образования  в расчете на 1 жителя), кв. м. на чел.</t>
  </si>
  <si>
    <t>Объем производства продукции сельского хозяйства (во всех категориях хозяйств), млн. руб.</t>
  </si>
  <si>
    <t>Среднемесячная заработная плата работников бюджетной сферы, руб.</t>
  </si>
  <si>
    <t>Количество малых предприятий, ед.</t>
  </si>
  <si>
    <t>Численность занятых на малых предприятиях,  чел.</t>
  </si>
  <si>
    <t>Численность индивидуальных предпринимателей, чел.</t>
  </si>
  <si>
    <t>Доля малого бизнеса в общем объеме выпуска товаров, работ и услуг, %*</t>
  </si>
  <si>
    <t>Объем отгруженных товаров собственного производства,  выполненных работ и услуг собственными силами организаций по  видам экономической деятельности: добыча полезных ископаемых, обрабатывающие отрасли, производство и распределение электроэнергии, газа и  воды, млн. руб.</t>
  </si>
  <si>
    <t xml:space="preserve">Надой молока на 1 корову, кг </t>
  </si>
  <si>
    <t>Просроченная задолженность по заработной плате на конец отчетного периода всего, млн. руб.</t>
  </si>
  <si>
    <t>Объем платных услуг населению , млн. руб.</t>
  </si>
  <si>
    <t>Индекс промышленного производства,%</t>
  </si>
  <si>
    <t>Индекс производства продукции сельского хозяйства,%</t>
  </si>
  <si>
    <t>Оборот розничной торговли, млн. руб.</t>
  </si>
  <si>
    <t>Оборот общественного питания, млн. руб.</t>
  </si>
  <si>
    <t>Объем инвестиций в основной капитал за счет всех источников финансирования, млн. руб.</t>
  </si>
  <si>
    <t>Индекс производства по виду деятельности "строительство",%</t>
  </si>
  <si>
    <t>Индекс физического объема оборота розничной торговли,%</t>
  </si>
  <si>
    <t>Индекс физического объема оборота общественного питания,%</t>
  </si>
  <si>
    <t>Индекс физического объема платных услуг, %</t>
  </si>
  <si>
    <t>Индекс физического объема бытовых услуг,%</t>
  </si>
  <si>
    <t>Индекс объема инвестиций,%</t>
  </si>
  <si>
    <t>1.</t>
  </si>
  <si>
    <t>2.</t>
  </si>
  <si>
    <t>3.</t>
  </si>
  <si>
    <t>4.</t>
  </si>
  <si>
    <t>5.</t>
  </si>
  <si>
    <t>6.</t>
  </si>
  <si>
    <t>7.</t>
  </si>
  <si>
    <t>7.1.</t>
  </si>
  <si>
    <t>7.2.</t>
  </si>
  <si>
    <t>7.3.</t>
  </si>
  <si>
    <t>7.4.</t>
  </si>
  <si>
    <t>11.</t>
  </si>
  <si>
    <t>Ответственный</t>
  </si>
  <si>
    <t>УСХ</t>
  </si>
  <si>
    <t>Беллер Е.В.</t>
  </si>
  <si>
    <t>Отдел труда</t>
  </si>
  <si>
    <t>Производство зерна, тыс.тонн</t>
  </si>
  <si>
    <t>Урожайность зерновых, ц/га</t>
  </si>
  <si>
    <t>Насонова Е.В.</t>
  </si>
  <si>
    <t>Подпись</t>
  </si>
  <si>
    <t>Объем выполненных работ  по виду деятельности "строительство", млн. руб.</t>
  </si>
  <si>
    <t>в том числе инвестиции за счет средств бюджетов всех уровней, млн. руб.</t>
  </si>
  <si>
    <t>Малое предпринимательство</t>
  </si>
  <si>
    <t>Число прибывших, чел.</t>
  </si>
  <si>
    <t>Число выбывших, чел.</t>
  </si>
  <si>
    <t>Число родившихся, чел.</t>
  </si>
  <si>
    <t>Число умерших, чел.</t>
  </si>
  <si>
    <t>Численность занятых в экономике всего, тыс.чел.
В том числе по видам деятельности:</t>
  </si>
  <si>
    <t xml:space="preserve">    - сельское хозяйство, охота и лесное хозяйство</t>
  </si>
  <si>
    <t xml:space="preserve">     - рыболовство, рыбоводство</t>
  </si>
  <si>
    <t xml:space="preserve">     - добыча полезных ископаемых</t>
  </si>
  <si>
    <t xml:space="preserve">      -обрабатывающие производства </t>
  </si>
  <si>
    <t xml:space="preserve">      -производство и распределение электроэнергии, газа и воды</t>
  </si>
  <si>
    <t xml:space="preserve">     -строительство</t>
  </si>
  <si>
    <t xml:space="preserve">       -оптовая и розничная торговля; ремонт автотранспортных средств, мотоциклов, бытовых изделий и предметов личного пользования</t>
  </si>
  <si>
    <t xml:space="preserve">     - гостиницы и рестораны</t>
  </si>
  <si>
    <t xml:space="preserve">     -транспорт и связь</t>
  </si>
  <si>
    <t xml:space="preserve">     - финансовая деятельность </t>
  </si>
  <si>
    <t xml:space="preserve">     - операции с недвижимым имуществом, аренда и предоставление услуг</t>
  </si>
  <si>
    <t xml:space="preserve">     - государственное управление и обеспечение военной безопасности; социальное страхование</t>
  </si>
  <si>
    <t xml:space="preserve">     - образование</t>
  </si>
  <si>
    <t xml:space="preserve">      -здравоохранение и предоставление социальных услуг</t>
  </si>
  <si>
    <t xml:space="preserve">      - предоставление прочих коммунальных, социальных и персональных услуг</t>
  </si>
  <si>
    <t>Деятельность домашних хозяйств, тыс. чел.</t>
  </si>
  <si>
    <t xml:space="preserve">  -  в том числе получающих заработную плату за счет средств местного бюджета, руб.</t>
  </si>
  <si>
    <t>Общий фонд оплаты труда (для расчета среднемесячной заработной платы), млн. руб.</t>
  </si>
  <si>
    <t>Среднесписочная численность работников, чел. (для расчета среднемесячной заработной платы)</t>
  </si>
  <si>
    <t xml:space="preserve">     - в том числе по крупным и средним предприятиям и организациям, млн. рублей</t>
  </si>
  <si>
    <t xml:space="preserve"> В том числе из общего объема отгруженных товаров:                                                           -    добыча полезных ископаемых</t>
  </si>
  <si>
    <t>Индекс производства,%</t>
  </si>
  <si>
    <t xml:space="preserve"> - обрабатывающие отрасли</t>
  </si>
  <si>
    <t xml:space="preserve">  - производство и распределение электроэнергии, газа и  воды, млн. руб.</t>
  </si>
  <si>
    <t xml:space="preserve">  -в том числе в сельхозорганизациях, млн. руб.</t>
  </si>
  <si>
    <t xml:space="preserve">  - в том числе в сельхозорганизациях, тонн</t>
  </si>
  <si>
    <t>Поголовье скота во всех категориях хозяйств, голов</t>
  </si>
  <si>
    <t xml:space="preserve">         крупный рогатый скот</t>
  </si>
  <si>
    <t xml:space="preserve">        в том числе коровы </t>
  </si>
  <si>
    <t xml:space="preserve">         свиньи</t>
  </si>
  <si>
    <t xml:space="preserve">  - в том числе в сельхозорганизациях:</t>
  </si>
  <si>
    <t xml:space="preserve">  - в том числе объем строительства, реконструкции и капитального ремонта автомобильных дорог, млн. руб. </t>
  </si>
  <si>
    <t>Индекс физического объема,%</t>
  </si>
  <si>
    <t>Строительство межпоселенческих автомобильных дорог общего пользования, км</t>
  </si>
  <si>
    <t>Перевезено грузов автомобильным траспортом, тыс. тонн</t>
  </si>
  <si>
    <t>Перевезено пассажиров автомобильным транспортом, тыс. чел.</t>
  </si>
  <si>
    <t>Объем бытовых услуг, млн. руб.</t>
  </si>
  <si>
    <t xml:space="preserve">  - в том числе по крупным и средним организациям, млн. руб.</t>
  </si>
  <si>
    <t>Индекс оборота розничной торговли,%</t>
  </si>
  <si>
    <t>Индекс объема платных услуг, %</t>
  </si>
  <si>
    <t xml:space="preserve">Количество сформированных в муниципальных районах участков под туристско-рекреационные объекты, ед. </t>
  </si>
  <si>
    <t xml:space="preserve">Количество вновь построенных и реконструированных объектов туристской инфраструктуры, ед. </t>
  </si>
  <si>
    <t>9.</t>
  </si>
  <si>
    <t>Финансы предприятий</t>
  </si>
  <si>
    <t>Прибыль прибыльных предприятий, организаций,  млн. руб.</t>
  </si>
  <si>
    <t>в том числе в промышленности</t>
  </si>
  <si>
    <t>Прибыль прибыльных предприятий, организаций в сельском хозяйстве,  млн. руб.</t>
  </si>
  <si>
    <t>Прибыль прибыльных предприятий, организаций в ЖКХ,  млн. руб.</t>
  </si>
  <si>
    <t>Прибыль прибыльных транспортных предприятий, организаций,  млн. руб.</t>
  </si>
  <si>
    <t>Удельный вес прибыльных предприятий, всего, %*</t>
  </si>
  <si>
    <t>Всего предприятий, организаций, единиц</t>
  </si>
  <si>
    <t>Всего предприятий, организаций в промышленности, единиц</t>
  </si>
  <si>
    <t>Всего предприятий, организаций в сельском хозяйстве, единиц</t>
  </si>
  <si>
    <t>Всего предприятий, организаций в ЖКХ, единиц</t>
  </si>
  <si>
    <t>Всего транспортных предприятий, единиц</t>
  </si>
  <si>
    <t>Прибыльных  предприятий, организаций, единиц</t>
  </si>
  <si>
    <t>Прибыльных  предприятий, организаций в промышленности, единиц</t>
  </si>
  <si>
    <t>Прибыльных  предприятий, организаций в сельском хозяйстве, единиц</t>
  </si>
  <si>
    <t>Прибыльных  предприятий, организаций в ЖКХ, единиц</t>
  </si>
  <si>
    <t>Прибыльных  транспортных предприятий, единиц</t>
  </si>
  <si>
    <t>Убытки предприятий, организаций, млн. руб.</t>
  </si>
  <si>
    <t>Убытки предприятий, организаций в промышленности, млн. руб.</t>
  </si>
  <si>
    <t>Убытки предприятий, организаций в сельском хозяйстве, млн. руб.</t>
  </si>
  <si>
    <t>Убытки предприятий, организаций в ЖКХ, млн. руб.</t>
  </si>
  <si>
    <t>Убытки транспортных предприятий, млн. руб.</t>
  </si>
  <si>
    <t>Кредиторская задолженность всего, млн.руб.</t>
  </si>
  <si>
    <t>Кредиторская задолженность всего в промышленности, млн.руб.</t>
  </si>
  <si>
    <t>Кредиторская задолженность всего в сельском хозяйстве, млн.руб.</t>
  </si>
  <si>
    <t>Кредиторская задолженность всего в ЖКХ, млн.руб.</t>
  </si>
  <si>
    <t>из нее просроченная кредиторская задолженность, млн. руб.</t>
  </si>
  <si>
    <t>из нее просроченная кредиторская задолженность в промышленности, млн. руб.</t>
  </si>
  <si>
    <t>из нее просроченная кредиторская задолженность в сельском хозяйстве, млн. руб.</t>
  </si>
  <si>
    <t>из нее просроченная кредиторская задолженность в ЖКХ, млн. руб.</t>
  </si>
  <si>
    <t xml:space="preserve">Дебиторская задолженность всего, млн.руб. </t>
  </si>
  <si>
    <t xml:space="preserve">Дебиторская задолженность всего в промышленности, млн.руб. </t>
  </si>
  <si>
    <t xml:space="preserve">Дебиторская задолженность всего в сельском хозяйстве, млн.руб. </t>
  </si>
  <si>
    <t xml:space="preserve">Дебиторская задолженность всего в ЖКХ, млн.руб. </t>
  </si>
  <si>
    <t>из нее просроченная дебиторская задолженность, млн. руб.</t>
  </si>
  <si>
    <t>из нее просроченная дебиторская задолженность в промышленности, млн. руб.</t>
  </si>
  <si>
    <t>из нее просроченная дебиторская задолженность в сельском хозяйстве, млн. руб.</t>
  </si>
  <si>
    <t>из нее просроченная дебиторская задолженность в ЖКХ, млн. руб.</t>
  </si>
  <si>
    <t>10.</t>
  </si>
  <si>
    <t xml:space="preserve">Консолидированный муниципальный бюджет </t>
  </si>
  <si>
    <t>Доходы бюджета -всего, млн. руб.</t>
  </si>
  <si>
    <t>Бюджетная обеспеченность (доходы муниципального бюджета  в расчете на 1 жителя), руб. на чел.</t>
  </si>
  <si>
    <t>8.</t>
  </si>
  <si>
    <t>Туризм</t>
  </si>
  <si>
    <t>8.2.</t>
  </si>
  <si>
    <t>План:</t>
  </si>
  <si>
    <t xml:space="preserve">   -в т.ч. собственные доходы, включая безвозмездные поступления, кроме субвенций, млн. руб.</t>
  </si>
  <si>
    <t xml:space="preserve">     -из них:</t>
  </si>
  <si>
    <t xml:space="preserve">     - налоговые и неналоговые доходы</t>
  </si>
  <si>
    <t>Фактически:</t>
  </si>
  <si>
    <t>Расходы бюджета-всего ,млн. руб.</t>
  </si>
  <si>
    <t>Расходы бюджета-всего ,млн. руб., в том числе на:</t>
  </si>
  <si>
    <t xml:space="preserve">    - ЖКХ</t>
  </si>
  <si>
    <t xml:space="preserve">    - образование</t>
  </si>
  <si>
    <t xml:space="preserve">     - культуру</t>
  </si>
  <si>
    <t xml:space="preserve">     - муниципальное управление</t>
  </si>
  <si>
    <t xml:space="preserve">    - в т.ч. налоговыми и неналоговыми доходами</t>
  </si>
  <si>
    <t>Сумма доходов  от  сдачи в аренду муниципального имущества и земли,  тыс. руб.</t>
  </si>
  <si>
    <t>Количество граждан, стоящих в очереди на получение социального жилья, чел.</t>
  </si>
  <si>
    <t>Ввод жилья за счет всех источников финасирования, кв. м. общей площади</t>
  </si>
  <si>
    <t>Численность населения, получившего государственную  и муниципальную поддержку на строительство, приобретение жилья, чел.</t>
  </si>
  <si>
    <t>12.</t>
  </si>
  <si>
    <t>ЦРБ</t>
  </si>
  <si>
    <t>Здравоохранение</t>
  </si>
  <si>
    <t xml:space="preserve">Число детей, умерших в возрасте до 1 год, чел. на 1000 родившихся живыми
</t>
  </si>
  <si>
    <t>Охват работающего населения   профилактическими осмотрами, %*</t>
  </si>
  <si>
    <t>Охват детей диспансерным наблюдением, %*</t>
  </si>
  <si>
    <t>13</t>
  </si>
  <si>
    <t>Образование</t>
  </si>
  <si>
    <t>13.1</t>
  </si>
  <si>
    <t>Доступность дошкольного образования, %</t>
  </si>
  <si>
    <t>13.2</t>
  </si>
  <si>
    <t>13.3</t>
  </si>
  <si>
    <t>14</t>
  </si>
  <si>
    <t>Опека</t>
  </si>
  <si>
    <t>14.1</t>
  </si>
  <si>
    <t>Доля детей-сирот и детей, оставшихся без попечения родителей, устроенных в семьи из числа выявленных, %</t>
  </si>
  <si>
    <t>14.2</t>
  </si>
  <si>
    <t>Численность выявленных детей-сирот и детей, оставшихся без попечения родителей, чел.</t>
  </si>
  <si>
    <t>14.3</t>
  </si>
  <si>
    <t>Численность детей-сирот и детей, устроенных в семьи из числа выявленных, чел.</t>
  </si>
  <si>
    <t>15</t>
  </si>
  <si>
    <t>ООСОН</t>
  </si>
  <si>
    <t>Социальная сфера</t>
  </si>
  <si>
    <t>15.1</t>
  </si>
  <si>
    <t>Доля малоимущих граждан, зарегистрированных в органах социальной защиты,%*</t>
  </si>
  <si>
    <t>15.2</t>
  </si>
  <si>
    <t>Количество  человек, нуждающихся в стационарном обслуживании в учреждениях социальной защиты, чел.</t>
  </si>
  <si>
    <t>15.3</t>
  </si>
  <si>
    <t>Сумма выплат социальной помощи на 1 получателя, руб.</t>
  </si>
  <si>
    <t>* Динамика показателей в процентном  измерении  (удельный вес, доля), рассчитывается как разность этих показателей  в отчетном и предыдущем году</t>
  </si>
  <si>
    <t xml:space="preserve">  - в том числе ветхого и аварийного, кв.м</t>
  </si>
  <si>
    <t xml:space="preserve">  - в т.ч индивидуальных жилых домов, построенных населением за свой счет и с помощью кредитов, кв. метров общей площади</t>
  </si>
  <si>
    <t>Жилищно-коммунальное хозяйство</t>
  </si>
  <si>
    <t>Объем предоставленных предприятиям, организациям и населению жилищно -коммунальных услуг, млн. руб.</t>
  </si>
  <si>
    <t>Количество семей, получивших субсидии на оплату жилищно-коммунальных услуг и топлива, ед.</t>
  </si>
  <si>
    <t>Общая сумма субсидий на оплату жилищно-коммунальных услуг и топлива, млн. рублей</t>
  </si>
  <si>
    <t>Стоимость жилищно -коммунальных услуг, руб./кв.м.</t>
  </si>
  <si>
    <t>Доля жилья, оборудованного:</t>
  </si>
  <si>
    <t xml:space="preserve">    - водопроводом,%*</t>
  </si>
  <si>
    <t xml:space="preserve">     - сливной канализацией,%*</t>
  </si>
  <si>
    <t>11.1</t>
  </si>
  <si>
    <t>11.2</t>
  </si>
  <si>
    <t>11.3</t>
  </si>
  <si>
    <t>11.4</t>
  </si>
  <si>
    <t>11.5</t>
  </si>
  <si>
    <t>11.6</t>
  </si>
  <si>
    <t>11.7</t>
  </si>
  <si>
    <t>12.1</t>
  </si>
  <si>
    <t>12.2</t>
  </si>
  <si>
    <t>12.3</t>
  </si>
  <si>
    <t>12.4</t>
  </si>
  <si>
    <t>12.5</t>
  </si>
  <si>
    <t>12.6</t>
  </si>
  <si>
    <t>16.</t>
  </si>
  <si>
    <t>16.1</t>
  </si>
  <si>
    <t>16.2</t>
  </si>
  <si>
    <t>16.3</t>
  </si>
  <si>
    <t xml:space="preserve"> 1.1</t>
  </si>
  <si>
    <t xml:space="preserve"> 1.2</t>
  </si>
  <si>
    <t xml:space="preserve"> 1.3</t>
  </si>
  <si>
    <t xml:space="preserve"> 1.4</t>
  </si>
  <si>
    <t xml:space="preserve"> 1.5</t>
  </si>
  <si>
    <t xml:space="preserve"> 1.6</t>
  </si>
  <si>
    <t xml:space="preserve"> 1.7</t>
  </si>
  <si>
    <t xml:space="preserve"> 1.8</t>
  </si>
  <si>
    <t xml:space="preserve"> 1.9</t>
  </si>
  <si>
    <t xml:space="preserve"> 1.10</t>
  </si>
  <si>
    <t xml:space="preserve"> 1.11</t>
  </si>
  <si>
    <t xml:space="preserve"> 1.12</t>
  </si>
  <si>
    <t xml:space="preserve"> 1.13</t>
  </si>
  <si>
    <t xml:space="preserve"> 1.14</t>
  </si>
  <si>
    <t xml:space="preserve"> 1.15</t>
  </si>
  <si>
    <t xml:space="preserve"> 1.16</t>
  </si>
  <si>
    <t xml:space="preserve"> 1.17</t>
  </si>
  <si>
    <t xml:space="preserve"> 1.18</t>
  </si>
  <si>
    <t xml:space="preserve"> 1.19</t>
  </si>
  <si>
    <t xml:space="preserve"> 1.20</t>
  </si>
  <si>
    <t xml:space="preserve"> 1.21</t>
  </si>
  <si>
    <t xml:space="preserve"> 1.22</t>
  </si>
  <si>
    <t xml:space="preserve"> 1.23</t>
  </si>
  <si>
    <t>2.1</t>
  </si>
  <si>
    <t>2.2</t>
  </si>
  <si>
    <t>2.3</t>
  </si>
  <si>
    <t>2.4</t>
  </si>
  <si>
    <t>2.5</t>
  </si>
  <si>
    <t>2.6</t>
  </si>
  <si>
    <t>2.7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</si>
  <si>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</si>
  <si>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</si>
  <si>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</si>
  <si>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</si>
  <si>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</si>
  <si>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</si>
  <si>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</si>
  <si>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</si>
  <si>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</si>
  <si>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</si>
  <si>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</si>
  <si>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</si>
  <si>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</si>
  <si>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</si>
  <si>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</si>
  <si>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</si>
  <si>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</si>
  <si>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</si>
  <si>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</si>
  <si>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</si>
  <si>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3.21</t>
  </si>
  <si>
    <t>3.22</t>
  </si>
  <si>
    <t>3.23</t>
  </si>
  <si>
    <t>3.24</t>
  </si>
  <si>
    <t>3.25</t>
  </si>
  <si>
    <t>3.26</t>
  </si>
  <si>
    <t>3.27</t>
  </si>
  <si>
    <t>3.28</t>
  </si>
  <si>
    <t>3.29</t>
  </si>
  <si>
    <t>4.1</t>
  </si>
  <si>
    <t>4.2</t>
  </si>
  <si>
    <t>4.3</t>
  </si>
  <si>
    <t>4.4</t>
  </si>
  <si>
    <t>4.5</t>
  </si>
  <si>
    <t>4.6</t>
  </si>
  <si>
    <t>4.7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</si>
  <si>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</si>
  <si>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</si>
  <si>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</si>
  <si>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</si>
  <si>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</si>
  <si>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</si>
  <si>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</si>
  <si>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</si>
  <si>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</si>
  <si>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</si>
  <si>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</si>
  <si>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</si>
  <si>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6.1</t>
  </si>
  <si>
    <t>6.2</t>
  </si>
  <si>
    <t>6.3</t>
  </si>
  <si>
    <t>6.4</t>
  </si>
  <si>
    <t>8.1</t>
  </si>
  <si>
    <t xml:space="preserve"> 9.1</t>
  </si>
  <si>
    <t xml:space="preserve"> 9.2</t>
  </si>
  <si>
    <t xml:space="preserve"> 9.3</t>
  </si>
  <si>
    <t xml:space="preserve"> 9.4</t>
  </si>
  <si>
    <t xml:space="preserve"> 9.5</t>
  </si>
  <si>
    <t xml:space="preserve"> 9.6</t>
  </si>
  <si>
    <t xml:space="preserve"> 9.7</t>
  </si>
  <si>
    <t xml:space="preserve"> 9.8</t>
  </si>
  <si>
    <t xml:space="preserve"> 9.9</t>
  </si>
  <si>
    <t xml:space="preserve"> 9.10</t>
  </si>
  <si>
    <t xml:space="preserve"> 9.11</t>
  </si>
  <si>
    <t xml:space="preserve"> 9.12</t>
  </si>
  <si>
    <t xml:space="preserve"> 9.13</t>
  </si>
  <si>
    <t xml:space="preserve"> 9.14</t>
  </si>
  <si>
    <t xml:space="preserve"> 9.15</t>
  </si>
  <si>
    <t xml:space="preserve"> 9.16</t>
  </si>
  <si>
    <t xml:space="preserve"> 9.17</t>
  </si>
  <si>
    <t xml:space="preserve"> 9.18</t>
  </si>
  <si>
    <t xml:space="preserve"> 9.19</t>
  </si>
  <si>
    <t xml:space="preserve"> 9.20</t>
  </si>
  <si>
    <t xml:space="preserve"> 9.21</t>
  </si>
  <si>
    <t xml:space="preserve"> 9.22</t>
  </si>
  <si>
    <t xml:space="preserve"> 9.23</t>
  </si>
  <si>
    <t xml:space="preserve"> 9.24</t>
  </si>
  <si>
    <t xml:space="preserve"> 9.25</t>
  </si>
  <si>
    <t xml:space="preserve"> 9.26</t>
  </si>
  <si>
    <t xml:space="preserve"> 9.27</t>
  </si>
  <si>
    <t xml:space="preserve"> 9.28</t>
  </si>
  <si>
    <t xml:space="preserve"> 9.29</t>
  </si>
  <si>
    <t xml:space="preserve"> 9.30</t>
  </si>
  <si>
    <t xml:space="preserve"> 9.31</t>
  </si>
  <si>
    <t xml:space="preserve"> 9.32</t>
  </si>
  <si>
    <t xml:space="preserve"> 9.33</t>
  </si>
  <si>
    <t xml:space="preserve"> 9.34</t>
  </si>
  <si>
    <t xml:space="preserve"> 9.35</t>
  </si>
  <si>
    <t xml:space="preserve"> 9.36</t>
  </si>
  <si>
    <t xml:space="preserve"> 9.37</t>
  </si>
  <si>
    <t xml:space="preserve"> 10.1</t>
  </si>
  <si>
    <t xml:space="preserve"> 10.2</t>
  </si>
  <si>
    <t xml:space="preserve"> 10.3</t>
  </si>
  <si>
    <t xml:space="preserve"> 10.4</t>
  </si>
  <si>
    <t xml:space="preserve"> 10.5</t>
  </si>
  <si>
    <t xml:space="preserve"> 10.6</t>
  </si>
  <si>
    <t xml:space="preserve"> 10.7</t>
  </si>
  <si>
    <t xml:space="preserve"> 10.8</t>
  </si>
  <si>
    <t xml:space="preserve"> 10.9</t>
  </si>
  <si>
    <t xml:space="preserve"> 10.10</t>
  </si>
  <si>
    <t xml:space="preserve"> 10.11</t>
  </si>
  <si>
    <t xml:space="preserve"> 10.12</t>
  </si>
  <si>
    <t xml:space="preserve"> 10.13</t>
  </si>
  <si>
    <t xml:space="preserve"> 10.14</t>
  </si>
  <si>
    <t xml:space="preserve"> 10.15</t>
  </si>
  <si>
    <t xml:space="preserve"> 10.16</t>
  </si>
  <si>
    <t xml:space="preserve"> 10.17</t>
  </si>
  <si>
    <t xml:space="preserve"> 10.18</t>
  </si>
  <si>
    <t xml:space="preserve"> 10.19</t>
  </si>
  <si>
    <t xml:space="preserve"> 10.20</t>
  </si>
  <si>
    <t xml:space="preserve"> 10.21</t>
  </si>
  <si>
    <t>Удельный вес прибыльных предприятий в промышленности, %*</t>
  </si>
  <si>
    <t>Удельный вес прибыльных предприятий в сельском хозяйстве, %*</t>
  </si>
  <si>
    <t>14.4</t>
  </si>
  <si>
    <t>14.5</t>
  </si>
  <si>
    <t>14.6</t>
  </si>
  <si>
    <t>14.7</t>
  </si>
  <si>
    <t>Доля детей в возрасте от 3-х до 7-ми лет, получающих дошкольную образовательную услугу, в общей численности детей от 3-х до 7-ми лет, %</t>
  </si>
  <si>
    <t>Доля детей детей в возрасте 7-15 лет, обучающихся в общеобразовательных школах, от общей численности детей данной возрастной категории, %</t>
  </si>
  <si>
    <t>численность детей в возрасте от 3 до 7 лет, получающих дошкольное образование, чел</t>
  </si>
  <si>
    <t>общая численность детей в возрасте от 3 до 7 лет, чел</t>
  </si>
  <si>
    <t>численность детей в возрасте от 3 до 7 лет, находящихся в очереди на получение в текущем году дошкольного образования, чел</t>
  </si>
  <si>
    <t>Доля детей, охваченных дополнительным образованием (музыкальным, художественным, спортивным), в общем количестве детей до 18-ти лет, %</t>
  </si>
  <si>
    <t>Х</t>
  </si>
  <si>
    <t>2017 год</t>
  </si>
  <si>
    <t>Алексеенко Т.В.</t>
  </si>
  <si>
    <t xml:space="preserve"> Итоги социально-экономического развития Сузунского района за 2018 год</t>
  </si>
  <si>
    <t>Численность населения на 01.01.2019</t>
  </si>
  <si>
    <t>2018 год</t>
  </si>
  <si>
    <t>Кабоскин Е.Ю.</t>
  </si>
  <si>
    <t>Матюшкин С.Н.</t>
  </si>
  <si>
    <t>Ревин И.А.</t>
  </si>
  <si>
    <t>в % к
2017 году</t>
  </si>
  <si>
    <r>
      <t>Уровень официально зарегистрированной безработицы,%</t>
    </r>
    <r>
      <rPr>
        <b/>
        <sz val="20"/>
        <rFont val="Times New Roman"/>
        <family val="1"/>
        <charset val="204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</si>
</sst>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0.0%"/>
    <numFmt numFmtId="166" formatCode="0.0"/>
  </numFmts>
  <fonts count="16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4"/>
      <color theme="3" tint="-0.49998474074526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b/>
      <sz val="20"/>
      <color theme="3" tint="-0.499984740745262"/>
      <name val="Times New Roman"/>
      <family val="1"/>
      <charset val="204"/>
    </font>
    <font>
      <b/>
      <u/>
      <sz val="20"/>
      <name val="Times New Roman"/>
      <family val="1"/>
      <charset val="204"/>
    </font>
    <font>
      <sz val="20"/>
      <color theme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9" fontId="3" fillId="0" borderId="0" applyFont="0" applyFill="0" applyBorder="0" applyAlignment="0" applyProtection="0"/>
    <xf numFmtId="0" fontId="7" fillId="0" borderId="0"/>
    <xf numFmtId="0" fontId="6" fillId="0" borderId="0"/>
    <xf numFmtId="164" fontId="3" fillId="0" borderId="0" applyFont="0" applyFill="0" applyBorder="0" applyAlignment="0" applyProtection="0"/>
    <xf numFmtId="0" fontId="9" fillId="0" borderId="0"/>
    <xf numFmtId="0" fontId="10" fillId="0" borderId="0"/>
    <xf numFmtId="9" fontId="10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1" fillId="0" borderId="0"/>
  </cellStyleXfs>
  <cellXfs count="50">
    <xf numFmtId="0" fontId="0" fillId="0" borderId="0" xfId="0"/>
    <xf numFmtId="0" fontId="4" fillId="0" borderId="0" xfId="0" applyFont="1" applyFill="1" applyAlignment="1">
      <alignment vertical="center" wrapText="1"/>
    </xf>
    <xf numFmtId="165" fontId="4" fillId="0" borderId="0" xfId="1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 wrapText="1"/>
    </xf>
    <xf numFmtId="4" fontId="4" fillId="0" borderId="0" xfId="0" applyNumberFormat="1" applyFont="1" applyFill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vertical="center" wrapText="1"/>
    </xf>
    <xf numFmtId="4" fontId="4" fillId="0" borderId="5" xfId="0" applyNumberFormat="1" applyFont="1" applyFill="1" applyBorder="1" applyAlignment="1">
      <alignment vertical="center" wrapText="1"/>
    </xf>
    <xf numFmtId="4" fontId="4" fillId="0" borderId="0" xfId="0" applyNumberFormat="1" applyFont="1" applyFill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4" fontId="4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165" fontId="4" fillId="0" borderId="0" xfId="1" applyNumberFormat="1" applyFont="1" applyFill="1" applyAlignment="1">
      <alignment vertical="center" wrapText="1"/>
    </xf>
    <xf numFmtId="165" fontId="4" fillId="0" borderId="0" xfId="1" applyNumberFormat="1" applyFont="1" applyFill="1" applyAlignment="1">
      <alignment vertical="center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165" fontId="12" fillId="0" borderId="3" xfId="1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 wrapText="1"/>
    </xf>
    <xf numFmtId="4" fontId="14" fillId="0" borderId="4" xfId="0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16" fontId="12" fillId="0" borderId="1" xfId="0" applyNumberFormat="1" applyFont="1" applyFill="1" applyBorder="1" applyAlignment="1">
      <alignment horizontal="center" vertical="center" wrapText="1"/>
    </xf>
    <xf numFmtId="166" fontId="12" fillId="0" borderId="3" xfId="4" applyNumberFormat="1" applyFont="1" applyFill="1" applyBorder="1" applyAlignment="1">
      <alignment horizontal="center" vertical="center" wrapText="1"/>
    </xf>
    <xf numFmtId="16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4" fontId="12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vertical="center" wrapText="1"/>
    </xf>
    <xf numFmtId="4" fontId="12" fillId="0" borderId="4" xfId="0" applyNumberFormat="1" applyFont="1" applyFill="1" applyBorder="1" applyAlignment="1">
      <alignment horizontal="center" vertical="center" wrapText="1"/>
    </xf>
    <xf numFmtId="4" fontId="12" fillId="0" borderId="0" xfId="0" applyNumberFormat="1" applyFont="1" applyFill="1" applyAlignment="1">
      <alignment horizontal="center" vertical="center" wrapText="1"/>
    </xf>
    <xf numFmtId="0" fontId="13" fillId="0" borderId="3" xfId="0" applyFont="1" applyFill="1" applyBorder="1" applyAlignment="1">
      <alignment vertical="center" wrapText="1"/>
    </xf>
    <xf numFmtId="165" fontId="12" fillId="0" borderId="4" xfId="1" applyNumberFormat="1" applyFont="1" applyFill="1" applyBorder="1" applyAlignment="1">
      <alignment horizontal="center" vertical="center" wrapText="1"/>
    </xf>
    <xf numFmtId="4" fontId="12" fillId="0" borderId="4" xfId="0" applyNumberFormat="1" applyFont="1" applyFill="1" applyBorder="1" applyAlignment="1">
      <alignment vertical="center" wrapText="1"/>
    </xf>
    <xf numFmtId="0" fontId="12" fillId="0" borderId="4" xfId="0" applyFont="1" applyFill="1" applyBorder="1" applyAlignment="1">
      <alignment vertical="center" wrapText="1"/>
    </xf>
    <xf numFmtId="4" fontId="12" fillId="0" borderId="1" xfId="4" applyNumberFormat="1" applyFont="1" applyFill="1" applyBorder="1" applyAlignment="1">
      <alignment horizontal="center" vertical="center" wrapText="1"/>
    </xf>
    <xf numFmtId="4" fontId="15" fillId="0" borderId="4" xfId="0" applyNumberFormat="1" applyFont="1" applyFill="1" applyBorder="1" applyAlignment="1">
      <alignment horizontal="center" vertical="center" wrapText="1"/>
    </xf>
    <xf numFmtId="4" fontId="13" fillId="0" borderId="4" xfId="0" applyNumberFormat="1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left" vertical="center" wrapText="1"/>
    </xf>
    <xf numFmtId="4" fontId="12" fillId="0" borderId="1" xfId="0" applyNumberFormat="1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4" fontId="4" fillId="0" borderId="0" xfId="0" applyNumberFormat="1" applyFont="1" applyFill="1" applyAlignment="1">
      <alignment horizontal="right" vertical="center" wrapText="1"/>
    </xf>
  </cellXfs>
  <cellStyles count="11">
    <cellStyle name="Обычный" xfId="0" builtinId="0"/>
    <cellStyle name="Обычный 2" xfId="3"/>
    <cellStyle name="Обычный 2 2" xfId="6"/>
    <cellStyle name="Обычный 2 2 2" xfId="8"/>
    <cellStyle name="Обычный 3" xfId="2"/>
    <cellStyle name="Обычный 3 2" xfId="10"/>
    <cellStyle name="Обычный 4" xfId="5"/>
    <cellStyle name="Процентный" xfId="1" builtinId="5"/>
    <cellStyle name="Процентный 2" xfId="7"/>
    <cellStyle name="Процентный 2 2" xfId="9"/>
    <cellStyle name="Финансовый" xfId="4" builtinId="3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2;&#1086;&#1080;&#1089;&#1077;&#1077;&#1085;&#1082;&#1086;%20&#1058;&#1072;&#1090;&#1100;&#1103;&#1085;&#1072;.ADM/AppData/Local/Microsoft/Windows/Temporary%20Internet%20Files/Content.IE5/R7CV9PDU/&#1048;&#1058;&#1054;&#1043;&#1048;_2016_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8;&#1058;&#1054;&#1043;&#1048;/2016/3/&#1055;&#1054;&#1063;&#1058;&#1040;/&#1048;&#1058;&#1054;&#1043;&#1048;_2016_3_&#1082;&#107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2;&#1086;&#1080;&#1089;&#1077;&#1077;&#1085;&#1082;&#1086;%20&#1058;&#1072;&#1090;&#1100;&#1103;&#1085;&#1072;.ADM/AppData/Local/Microsoft/Windows/Temporary%20Internet%20Files/Content.IE5/EESUFKKH/&#1048;&#1058;&#1054;&#1043;&#1048;_2016_4%20(1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54;&#1053;&#1057;&#1054;&#1051;&#1048;&#1044;&#1048;&#1056;&#1054;&#1042;&#1040;&#1053;&#1053;&#1067;&#1049;%20&#1041;&#1070;&#1044;&#1046;&#1045;&#1058;/2016/4/317%20&#1087;&#1083;&#1072;&#1085;%20&#1076;&#1086;&#1093;&#1086;&#1076;&#1099;%20&#1085;&#1072;%2001.01.20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54;&#1053;&#1057;&#1054;&#1051;&#1048;&#1044;&#1048;&#1056;&#1054;&#1042;&#1040;&#1053;&#1053;&#1067;&#1049;%20&#1041;&#1070;&#1044;&#1046;&#1045;&#1058;/2016/4/317%20&#1092;&#1072;&#1082;&#1090;%20&#1076;&#1086;&#1093;&#1086;&#1076;&#1099;%20&#1085;&#1072;%2001.01.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1"/>
    </sheetNames>
    <sheetDataSet>
      <sheetData sheetId="0">
        <row r="74">
          <cell r="E74">
            <v>3095.5</v>
          </cell>
        </row>
        <row r="75">
          <cell r="E75" t="str">
            <v>Х</v>
          </cell>
        </row>
        <row r="77">
          <cell r="E77" t="str">
            <v>Х</v>
          </cell>
        </row>
        <row r="79">
          <cell r="E79" t="str">
            <v>Х</v>
          </cell>
        </row>
        <row r="81">
          <cell r="E81" t="str">
            <v>Х</v>
          </cell>
        </row>
        <row r="83">
          <cell r="E83" t="str">
            <v>Х</v>
          </cell>
        </row>
        <row r="85">
          <cell r="E85" t="str">
            <v>Х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</sheetNames>
    <sheetDataSet>
      <sheetData sheetId="0">
        <row r="59">
          <cell r="E59">
            <v>133.28100000000001</v>
          </cell>
        </row>
        <row r="65">
          <cell r="E65">
            <v>40</v>
          </cell>
        </row>
        <row r="92">
          <cell r="E92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1"/>
    </sheetNames>
    <sheetDataSet>
      <sheetData sheetId="0">
        <row r="46">
          <cell r="E46">
            <v>2583.5</v>
          </cell>
        </row>
        <row r="129">
          <cell r="E129">
            <v>0</v>
          </cell>
        </row>
        <row r="137">
          <cell r="E137">
            <v>0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Факт"/>
    </sheetNames>
    <sheetDataSet>
      <sheetData sheetId="0">
        <row r="17">
          <cell r="D17">
            <v>1136820397</v>
          </cell>
        </row>
        <row r="160">
          <cell r="D160">
            <v>478576300</v>
          </cell>
        </row>
      </sheetData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Факт"/>
    </sheetNames>
    <sheetDataSet>
      <sheetData sheetId="0">
        <row r="18">
          <cell r="D18">
            <v>172810910.46000001</v>
          </cell>
        </row>
      </sheetData>
      <sheetData sheetId="1">
        <row r="18">
          <cell r="D18">
            <v>1123723717.27</v>
          </cell>
        </row>
        <row r="161">
          <cell r="D161">
            <v>478178470.99000001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199"/>
  <sheetViews>
    <sheetView tabSelected="1" view="pageBreakPreview" zoomScale="40" zoomScaleNormal="55" zoomScaleSheetLayoutView="40" workbookViewId="0">
      <pane ySplit="3" topLeftCell="A4" activePane="bottomLeft" state="frozen"/>
      <selection activeCell="C1" sqref="C1"/>
      <selection pane="bottomLeft" activeCell="F120" sqref="F120"/>
    </sheetView>
  </sheetViews>
  <sheetFormatPr defaultColWidth="8.85546875" defaultRowHeight="18.75" outlineLevelCol="1" x14ac:dyDescent="0.2"/>
  <cols>
    <col min="1" max="1" width="11.5703125" style="1" customWidth="1"/>
    <col min="2" max="2" width="20" style="1" hidden="1" customWidth="1" outlineLevel="1"/>
    <col min="3" max="3" width="135" style="15" customWidth="1" collapsed="1"/>
    <col min="4" max="4" width="31.28515625" style="16" customWidth="1"/>
    <col min="5" max="5" width="21.140625" style="16" customWidth="1"/>
    <col min="6" max="6" width="18.5703125" style="2" customWidth="1"/>
    <col min="7" max="7" width="28.7109375" style="1" hidden="1" customWidth="1"/>
    <col min="8" max="8" width="15" style="1" bestFit="1" customWidth="1"/>
    <col min="9" max="9" width="70.5703125" style="1" customWidth="1"/>
    <col min="10" max="16384" width="8.85546875" style="1"/>
  </cols>
  <sheetData>
    <row r="1" spans="1:8" s="15" customFormat="1" x14ac:dyDescent="0.2">
      <c r="D1" s="16"/>
      <c r="E1" s="49"/>
      <c r="F1" s="49"/>
    </row>
    <row r="2" spans="1:8" ht="50.25" customHeight="1" x14ac:dyDescent="0.2">
      <c r="A2" s="48" t="s">
        <v>380</v>
      </c>
      <c r="B2" s="48"/>
      <c r="C2" s="48"/>
      <c r="D2" s="48"/>
      <c r="E2" s="48"/>
      <c r="F2" s="48"/>
      <c r="G2" s="48"/>
    </row>
    <row r="3" spans="1:8" ht="78.75" x14ac:dyDescent="0.2">
      <c r="A3" s="21"/>
      <c r="B3" s="21" t="s">
        <v>47</v>
      </c>
      <c r="C3" s="22" t="s">
        <v>0</v>
      </c>
      <c r="D3" s="23" t="s">
        <v>382</v>
      </c>
      <c r="E3" s="23" t="s">
        <v>378</v>
      </c>
      <c r="F3" s="24" t="s">
        <v>386</v>
      </c>
      <c r="G3" s="3" t="s">
        <v>54</v>
      </c>
    </row>
    <row r="4" spans="1:8" ht="60" customHeight="1" x14ac:dyDescent="0.2">
      <c r="A4" s="22" t="s">
        <v>35</v>
      </c>
      <c r="B4" s="25" t="s">
        <v>50</v>
      </c>
      <c r="C4" s="26" t="s">
        <v>1</v>
      </c>
      <c r="D4" s="27"/>
      <c r="E4" s="27"/>
      <c r="F4" s="28"/>
      <c r="G4" s="11"/>
    </row>
    <row r="5" spans="1:8" ht="60" customHeight="1" x14ac:dyDescent="0.2">
      <c r="A5" s="29" t="s">
        <v>224</v>
      </c>
      <c r="B5" s="25" t="s">
        <v>50</v>
      </c>
      <c r="C5" s="25" t="s">
        <v>381</v>
      </c>
      <c r="D5" s="23">
        <v>32015</v>
      </c>
      <c r="E5" s="23">
        <v>32318</v>
      </c>
      <c r="F5" s="24">
        <f>D5/E5</f>
        <v>0.99062441982795968</v>
      </c>
      <c r="G5" s="11"/>
    </row>
    <row r="6" spans="1:8" ht="60" customHeight="1" x14ac:dyDescent="0.2">
      <c r="A6" s="29" t="s">
        <v>225</v>
      </c>
      <c r="B6" s="25" t="s">
        <v>50</v>
      </c>
      <c r="C6" s="25" t="s">
        <v>58</v>
      </c>
      <c r="D6" s="23">
        <v>745</v>
      </c>
      <c r="E6" s="23">
        <v>936</v>
      </c>
      <c r="F6" s="24">
        <f t="shared" ref="F6:F9" si="0">D6/E6</f>
        <v>0.79594017094017089</v>
      </c>
      <c r="G6" s="11"/>
    </row>
    <row r="7" spans="1:8" ht="60" customHeight="1" x14ac:dyDescent="0.2">
      <c r="A7" s="29" t="s">
        <v>226</v>
      </c>
      <c r="B7" s="25" t="s">
        <v>50</v>
      </c>
      <c r="C7" s="25" t="s">
        <v>59</v>
      </c>
      <c r="D7" s="23">
        <v>948</v>
      </c>
      <c r="E7" s="23">
        <v>773</v>
      </c>
      <c r="F7" s="24">
        <f t="shared" si="0"/>
        <v>1.2263906856403621</v>
      </c>
      <c r="G7" s="11"/>
    </row>
    <row r="8" spans="1:8" ht="60" customHeight="1" x14ac:dyDescent="0.2">
      <c r="A8" s="29" t="s">
        <v>227</v>
      </c>
      <c r="B8" s="25" t="s">
        <v>50</v>
      </c>
      <c r="C8" s="25" t="s">
        <v>60</v>
      </c>
      <c r="D8" s="23">
        <v>360</v>
      </c>
      <c r="E8" s="23">
        <v>383</v>
      </c>
      <c r="F8" s="24">
        <f t="shared" si="0"/>
        <v>0.93994778067885121</v>
      </c>
      <c r="G8" s="11"/>
    </row>
    <row r="9" spans="1:8" ht="60" customHeight="1" x14ac:dyDescent="0.2">
      <c r="A9" s="29" t="s">
        <v>228</v>
      </c>
      <c r="B9" s="25" t="s">
        <v>50</v>
      </c>
      <c r="C9" s="25" t="s">
        <v>61</v>
      </c>
      <c r="D9" s="23">
        <v>460</v>
      </c>
      <c r="E9" s="23">
        <v>440</v>
      </c>
      <c r="F9" s="24">
        <f t="shared" si="0"/>
        <v>1.0454545454545454</v>
      </c>
      <c r="G9" s="11"/>
    </row>
    <row r="10" spans="1:8" ht="60" customHeight="1" x14ac:dyDescent="0.2">
      <c r="A10" s="29" t="s">
        <v>229</v>
      </c>
      <c r="B10" s="25" t="s">
        <v>50</v>
      </c>
      <c r="C10" s="21" t="s">
        <v>387</v>
      </c>
      <c r="D10" s="23">
        <v>1.4</v>
      </c>
      <c r="E10" s="23">
        <v>2.1</v>
      </c>
      <c r="F10" s="30">
        <f>E10-D10</f>
        <v>0.70000000000000018</v>
      </c>
      <c r="G10" s="11"/>
    </row>
    <row r="11" spans="1:8" ht="52.5" x14ac:dyDescent="0.2">
      <c r="A11" s="29" t="s">
        <v>230</v>
      </c>
      <c r="B11" s="25" t="s">
        <v>50</v>
      </c>
      <c r="C11" s="25" t="s">
        <v>62</v>
      </c>
      <c r="D11" s="23">
        <v>12.75</v>
      </c>
      <c r="E11" s="23">
        <v>13.05</v>
      </c>
      <c r="F11" s="24">
        <f>D11/E11</f>
        <v>0.97701149425287348</v>
      </c>
      <c r="G11" s="6"/>
    </row>
    <row r="12" spans="1:8" s="18" customFormat="1" ht="65.25" customHeight="1" x14ac:dyDescent="0.2">
      <c r="A12" s="31" t="s">
        <v>231</v>
      </c>
      <c r="B12" s="32" t="s">
        <v>50</v>
      </c>
      <c r="C12" s="25" t="s">
        <v>63</v>
      </c>
      <c r="D12" s="33">
        <v>2.5</v>
      </c>
      <c r="E12" s="33">
        <v>3.03</v>
      </c>
      <c r="F12" s="24">
        <f t="shared" ref="F12:F27" si="1">D12/E12</f>
        <v>0.82508250825082519</v>
      </c>
      <c r="G12" s="17"/>
      <c r="H12" s="20"/>
    </row>
    <row r="13" spans="1:8" ht="52.5" x14ac:dyDescent="0.2">
      <c r="A13" s="29" t="s">
        <v>232</v>
      </c>
      <c r="B13" s="25" t="s">
        <v>50</v>
      </c>
      <c r="C13" s="25" t="s">
        <v>64</v>
      </c>
      <c r="D13" s="23">
        <v>0</v>
      </c>
      <c r="E13" s="23">
        <v>0</v>
      </c>
      <c r="F13" s="24" t="e">
        <f t="shared" si="1"/>
        <v>#DIV/0!</v>
      </c>
      <c r="G13" s="6"/>
      <c r="H13" s="19"/>
    </row>
    <row r="14" spans="1:8" ht="52.5" x14ac:dyDescent="0.2">
      <c r="A14" s="29" t="s">
        <v>233</v>
      </c>
      <c r="B14" s="25" t="s">
        <v>50</v>
      </c>
      <c r="C14" s="25" t="s">
        <v>65</v>
      </c>
      <c r="D14" s="23">
        <v>0.03</v>
      </c>
      <c r="E14" s="23">
        <v>2.5999999999999999E-2</v>
      </c>
      <c r="F14" s="24">
        <f t="shared" si="1"/>
        <v>1.153846153846154</v>
      </c>
      <c r="G14" s="6"/>
      <c r="H14" s="19"/>
    </row>
    <row r="15" spans="1:8" ht="52.5" x14ac:dyDescent="0.2">
      <c r="A15" s="29" t="s">
        <v>234</v>
      </c>
      <c r="B15" s="25" t="s">
        <v>50</v>
      </c>
      <c r="C15" s="25" t="s">
        <v>66</v>
      </c>
      <c r="D15" s="23">
        <v>1.54</v>
      </c>
      <c r="E15" s="23">
        <v>1.591</v>
      </c>
      <c r="F15" s="24">
        <f t="shared" si="1"/>
        <v>0.96794468887492147</v>
      </c>
      <c r="G15" s="6"/>
      <c r="H15" s="19"/>
    </row>
    <row r="16" spans="1:8" ht="52.5" x14ac:dyDescent="0.2">
      <c r="A16" s="29" t="s">
        <v>235</v>
      </c>
      <c r="B16" s="25" t="s">
        <v>50</v>
      </c>
      <c r="C16" s="25" t="s">
        <v>67</v>
      </c>
      <c r="D16" s="23">
        <v>0.56000000000000005</v>
      </c>
      <c r="E16" s="23">
        <v>0.59499999999999997</v>
      </c>
      <c r="F16" s="24">
        <f t="shared" si="1"/>
        <v>0.94117647058823539</v>
      </c>
      <c r="G16" s="6"/>
      <c r="H16" s="19"/>
    </row>
    <row r="17" spans="1:8" ht="52.5" x14ac:dyDescent="0.2">
      <c r="A17" s="29" t="s">
        <v>236</v>
      </c>
      <c r="B17" s="25" t="s">
        <v>50</v>
      </c>
      <c r="C17" s="25" t="s">
        <v>68</v>
      </c>
      <c r="D17" s="23">
        <v>0.25</v>
      </c>
      <c r="E17" s="23">
        <v>0.30599999999999999</v>
      </c>
      <c r="F17" s="24">
        <f t="shared" si="1"/>
        <v>0.81699346405228757</v>
      </c>
      <c r="G17" s="6"/>
      <c r="H17" s="19"/>
    </row>
    <row r="18" spans="1:8" ht="52.5" x14ac:dyDescent="0.2">
      <c r="A18" s="29" t="s">
        <v>237</v>
      </c>
      <c r="B18" s="25" t="s">
        <v>50</v>
      </c>
      <c r="C18" s="25" t="s">
        <v>69</v>
      </c>
      <c r="D18" s="23">
        <v>1.8</v>
      </c>
      <c r="E18" s="23">
        <v>1.5409999999999999</v>
      </c>
      <c r="F18" s="24">
        <f t="shared" si="1"/>
        <v>1.1680726800778716</v>
      </c>
      <c r="G18" s="6"/>
      <c r="H18" s="19"/>
    </row>
    <row r="19" spans="1:8" ht="52.5" x14ac:dyDescent="0.2">
      <c r="A19" s="29" t="s">
        <v>238</v>
      </c>
      <c r="B19" s="25" t="s">
        <v>50</v>
      </c>
      <c r="C19" s="25" t="s">
        <v>70</v>
      </c>
      <c r="D19" s="23">
        <v>0.2</v>
      </c>
      <c r="E19" s="23">
        <v>0.18</v>
      </c>
      <c r="F19" s="24">
        <f t="shared" si="1"/>
        <v>1.1111111111111112</v>
      </c>
      <c r="G19" s="6"/>
      <c r="H19" s="19"/>
    </row>
    <row r="20" spans="1:8" ht="52.5" x14ac:dyDescent="0.2">
      <c r="A20" s="29" t="s">
        <v>239</v>
      </c>
      <c r="B20" s="25" t="s">
        <v>50</v>
      </c>
      <c r="C20" s="25" t="s">
        <v>71</v>
      </c>
      <c r="D20" s="23">
        <v>0.68</v>
      </c>
      <c r="E20" s="23">
        <v>0.60699999999999998</v>
      </c>
      <c r="F20" s="24">
        <f t="shared" si="1"/>
        <v>1.1202635914332786</v>
      </c>
      <c r="G20" s="6"/>
      <c r="H20" s="19"/>
    </row>
    <row r="21" spans="1:8" ht="52.5" x14ac:dyDescent="0.2">
      <c r="A21" s="29" t="s">
        <v>240</v>
      </c>
      <c r="B21" s="25" t="s">
        <v>50</v>
      </c>
      <c r="C21" s="25" t="s">
        <v>72</v>
      </c>
      <c r="D21" s="23">
        <v>0.15</v>
      </c>
      <c r="E21" s="23">
        <v>0.15</v>
      </c>
      <c r="F21" s="24">
        <f t="shared" si="1"/>
        <v>1</v>
      </c>
      <c r="G21" s="6"/>
      <c r="H21" s="19"/>
    </row>
    <row r="22" spans="1:8" ht="52.5" x14ac:dyDescent="0.2">
      <c r="A22" s="29" t="s">
        <v>241</v>
      </c>
      <c r="B22" s="25" t="s">
        <v>50</v>
      </c>
      <c r="C22" s="25" t="s">
        <v>73</v>
      </c>
      <c r="D22" s="23">
        <v>0.39</v>
      </c>
      <c r="E22" s="23">
        <v>0.36699999999999999</v>
      </c>
      <c r="F22" s="24">
        <f t="shared" si="1"/>
        <v>1.0626702997275206</v>
      </c>
      <c r="G22" s="6"/>
      <c r="H22" s="19"/>
    </row>
    <row r="23" spans="1:8" ht="52.5" x14ac:dyDescent="0.2">
      <c r="A23" s="29" t="s">
        <v>242</v>
      </c>
      <c r="B23" s="25" t="s">
        <v>50</v>
      </c>
      <c r="C23" s="25" t="s">
        <v>74</v>
      </c>
      <c r="D23" s="23">
        <v>0.8</v>
      </c>
      <c r="E23" s="23">
        <v>0.80200000000000005</v>
      </c>
      <c r="F23" s="24">
        <f t="shared" si="1"/>
        <v>0.99750623441396513</v>
      </c>
      <c r="G23" s="6"/>
      <c r="H23" s="19"/>
    </row>
    <row r="24" spans="1:8" ht="52.5" x14ac:dyDescent="0.2">
      <c r="A24" s="29" t="s">
        <v>243</v>
      </c>
      <c r="B24" s="25" t="s">
        <v>50</v>
      </c>
      <c r="C24" s="25" t="s">
        <v>75</v>
      </c>
      <c r="D24" s="23">
        <v>1.31</v>
      </c>
      <c r="E24" s="23">
        <v>1.28</v>
      </c>
      <c r="F24" s="24">
        <f t="shared" si="1"/>
        <v>1.0234375</v>
      </c>
      <c r="G24" s="6"/>
      <c r="H24" s="19"/>
    </row>
    <row r="25" spans="1:8" ht="52.5" x14ac:dyDescent="0.2">
      <c r="A25" s="29" t="s">
        <v>244</v>
      </c>
      <c r="B25" s="25" t="s">
        <v>50</v>
      </c>
      <c r="C25" s="25" t="s">
        <v>76</v>
      </c>
      <c r="D25" s="23">
        <v>0.99</v>
      </c>
      <c r="E25" s="23">
        <v>0.91700000000000004</v>
      </c>
      <c r="F25" s="24">
        <f t="shared" si="1"/>
        <v>1.0796074154852779</v>
      </c>
      <c r="G25" s="6"/>
      <c r="H25" s="19"/>
    </row>
    <row r="26" spans="1:8" ht="52.5" x14ac:dyDescent="0.2">
      <c r="A26" s="29" t="s">
        <v>245</v>
      </c>
      <c r="B26" s="25" t="s">
        <v>50</v>
      </c>
      <c r="C26" s="25" t="s">
        <v>77</v>
      </c>
      <c r="D26" s="23">
        <v>0.35</v>
      </c>
      <c r="E26" s="23">
        <v>0.35799999999999998</v>
      </c>
      <c r="F26" s="24">
        <f t="shared" si="1"/>
        <v>0.97765363128491622</v>
      </c>
      <c r="G26" s="6"/>
      <c r="H26" s="19"/>
    </row>
    <row r="27" spans="1:8" ht="52.5" x14ac:dyDescent="0.2">
      <c r="A27" s="29" t="s">
        <v>246</v>
      </c>
      <c r="B27" s="25" t="s">
        <v>50</v>
      </c>
      <c r="C27" s="25" t="s">
        <v>78</v>
      </c>
      <c r="D27" s="23">
        <v>1.2</v>
      </c>
      <c r="E27" s="23">
        <v>1.3</v>
      </c>
      <c r="F27" s="24">
        <f t="shared" si="1"/>
        <v>0.92307692307692302</v>
      </c>
      <c r="G27" s="6"/>
    </row>
    <row r="28" spans="1:8" ht="52.5" x14ac:dyDescent="0.2">
      <c r="A28" s="22" t="s">
        <v>36</v>
      </c>
      <c r="B28" s="25" t="s">
        <v>50</v>
      </c>
      <c r="C28" s="26" t="s">
        <v>2</v>
      </c>
      <c r="D28" s="27"/>
      <c r="E28" s="27"/>
      <c r="F28" s="28"/>
      <c r="G28" s="11"/>
    </row>
    <row r="29" spans="1:8" ht="52.5" x14ac:dyDescent="0.2">
      <c r="A29" s="34" t="s">
        <v>247</v>
      </c>
      <c r="B29" s="25" t="s">
        <v>50</v>
      </c>
      <c r="C29" s="21" t="s">
        <v>3</v>
      </c>
      <c r="D29" s="23">
        <v>22180</v>
      </c>
      <c r="E29" s="23">
        <v>19717</v>
      </c>
      <c r="F29" s="24">
        <f>D29/E29</f>
        <v>1.1249175838109247</v>
      </c>
      <c r="G29" s="6"/>
    </row>
    <row r="30" spans="1:8" ht="52.5" x14ac:dyDescent="0.2">
      <c r="A30" s="34" t="s">
        <v>248</v>
      </c>
      <c r="B30" s="25" t="s">
        <v>50</v>
      </c>
      <c r="C30" s="21" t="s">
        <v>15</v>
      </c>
      <c r="D30" s="23">
        <v>25599</v>
      </c>
      <c r="E30" s="23">
        <v>24150</v>
      </c>
      <c r="F30" s="24">
        <f t="shared" ref="F30:F35" si="2">D30/E30</f>
        <v>1.06</v>
      </c>
      <c r="G30" s="6"/>
    </row>
    <row r="31" spans="1:8" ht="52.5" x14ac:dyDescent="0.2">
      <c r="A31" s="34" t="s">
        <v>249</v>
      </c>
      <c r="B31" s="25" t="s">
        <v>50</v>
      </c>
      <c r="C31" s="21" t="s">
        <v>79</v>
      </c>
      <c r="D31" s="23">
        <v>23735</v>
      </c>
      <c r="E31" s="23">
        <v>22140</v>
      </c>
      <c r="F31" s="24">
        <f t="shared" si="2"/>
        <v>1.0720415537488708</v>
      </c>
      <c r="G31" s="6"/>
    </row>
    <row r="32" spans="1:8" ht="52.5" x14ac:dyDescent="0.2">
      <c r="A32" s="34" t="s">
        <v>250</v>
      </c>
      <c r="B32" s="25" t="s">
        <v>50</v>
      </c>
      <c r="C32" s="21" t="s">
        <v>80</v>
      </c>
      <c r="D32" s="23">
        <v>1636.88</v>
      </c>
      <c r="E32" s="23">
        <v>1488.05</v>
      </c>
      <c r="F32" s="24">
        <f t="shared" si="2"/>
        <v>1.1000168005107356</v>
      </c>
      <c r="G32" s="6"/>
    </row>
    <row r="33" spans="1:7" ht="52.5" x14ac:dyDescent="0.2">
      <c r="A33" s="34" t="s">
        <v>251</v>
      </c>
      <c r="B33" s="25" t="s">
        <v>50</v>
      </c>
      <c r="C33" s="21" t="s">
        <v>81</v>
      </c>
      <c r="D33" s="23">
        <v>6150</v>
      </c>
      <c r="E33" s="23">
        <v>6289</v>
      </c>
      <c r="F33" s="24">
        <f t="shared" si="2"/>
        <v>0.97789791699793294</v>
      </c>
      <c r="G33" s="6"/>
    </row>
    <row r="34" spans="1:7" ht="87" customHeight="1" x14ac:dyDescent="0.2">
      <c r="A34" s="34" t="s">
        <v>252</v>
      </c>
      <c r="B34" s="25" t="s">
        <v>50</v>
      </c>
      <c r="C34" s="21" t="s">
        <v>22</v>
      </c>
      <c r="D34" s="23">
        <v>0</v>
      </c>
      <c r="E34" s="23">
        <v>0</v>
      </c>
      <c r="F34" s="24" t="e">
        <f t="shared" si="2"/>
        <v>#DIV/0!</v>
      </c>
      <c r="G34" s="6"/>
    </row>
    <row r="35" spans="1:7" ht="52.5" x14ac:dyDescent="0.2">
      <c r="A35" s="34" t="s">
        <v>253</v>
      </c>
      <c r="B35" s="25" t="s">
        <v>379</v>
      </c>
      <c r="C35" s="21" t="s">
        <v>4</v>
      </c>
      <c r="D35" s="23">
        <f>E35*1.113</f>
        <v>17903.228279999999</v>
      </c>
      <c r="E35" s="23">
        <v>16085.56</v>
      </c>
      <c r="F35" s="24">
        <f t="shared" si="2"/>
        <v>1.113</v>
      </c>
      <c r="G35" s="6"/>
    </row>
    <row r="36" spans="1:7" ht="26.25" x14ac:dyDescent="0.2">
      <c r="A36" s="22" t="s">
        <v>37</v>
      </c>
      <c r="B36" s="35" t="s">
        <v>48</v>
      </c>
      <c r="C36" s="26" t="s">
        <v>5</v>
      </c>
      <c r="D36" s="27"/>
      <c r="E36" s="27"/>
      <c r="F36" s="28"/>
      <c r="G36" s="11"/>
    </row>
    <row r="37" spans="1:7" ht="141" customHeight="1" x14ac:dyDescent="0.2">
      <c r="A37" s="34" t="s">
        <v>254</v>
      </c>
      <c r="B37" s="25" t="s">
        <v>379</v>
      </c>
      <c r="C37" s="21" t="s">
        <v>20</v>
      </c>
      <c r="D37" s="23">
        <v>3122.5419999999999</v>
      </c>
      <c r="E37" s="23">
        <v>3105.2</v>
      </c>
      <c r="F37" s="24">
        <f>D37/E37</f>
        <v>1.0055848254540771</v>
      </c>
      <c r="G37" s="6"/>
    </row>
    <row r="38" spans="1:7" ht="69.95" customHeight="1" x14ac:dyDescent="0.2">
      <c r="A38" s="34" t="s">
        <v>255</v>
      </c>
      <c r="B38" s="25" t="s">
        <v>379</v>
      </c>
      <c r="C38" s="21" t="s">
        <v>24</v>
      </c>
      <c r="D38" s="23" t="s">
        <v>377</v>
      </c>
      <c r="E38" s="23" t="s">
        <v>377</v>
      </c>
      <c r="F38" s="24">
        <v>1.004</v>
      </c>
      <c r="G38" s="6"/>
    </row>
    <row r="39" spans="1:7" ht="69.95" customHeight="1" x14ac:dyDescent="0.2">
      <c r="A39" s="34" t="s">
        <v>256</v>
      </c>
      <c r="B39" s="25" t="s">
        <v>379</v>
      </c>
      <c r="C39" s="21" t="s">
        <v>82</v>
      </c>
      <c r="D39" s="23">
        <v>2353.1</v>
      </c>
      <c r="E39" s="23">
        <v>2320.5</v>
      </c>
      <c r="F39" s="24">
        <v>1.01</v>
      </c>
      <c r="G39" s="6"/>
    </row>
    <row r="40" spans="1:7" ht="69.95" customHeight="1" x14ac:dyDescent="0.2">
      <c r="A40" s="34" t="s">
        <v>257</v>
      </c>
      <c r="B40" s="25" t="s">
        <v>379</v>
      </c>
      <c r="C40" s="21" t="s">
        <v>24</v>
      </c>
      <c r="D40" s="23" t="s">
        <v>377</v>
      </c>
      <c r="E40" s="23" t="s">
        <v>377</v>
      </c>
      <c r="F40" s="24">
        <v>1</v>
      </c>
      <c r="G40" s="6"/>
    </row>
    <row r="41" spans="1:7" ht="69.95" customHeight="1" x14ac:dyDescent="0.2">
      <c r="A41" s="34" t="s">
        <v>258</v>
      </c>
      <c r="B41" s="25" t="s">
        <v>379</v>
      </c>
      <c r="C41" s="21" t="s">
        <v>83</v>
      </c>
      <c r="D41" s="23">
        <v>43.1</v>
      </c>
      <c r="E41" s="23">
        <v>28.99</v>
      </c>
      <c r="F41" s="24">
        <f>D41/E41</f>
        <v>1.4867195584684376</v>
      </c>
      <c r="G41" s="6"/>
    </row>
    <row r="42" spans="1:7" ht="69.95" customHeight="1" x14ac:dyDescent="0.2">
      <c r="A42" s="34" t="s">
        <v>259</v>
      </c>
      <c r="B42" s="25" t="s">
        <v>379</v>
      </c>
      <c r="C42" s="21" t="s">
        <v>84</v>
      </c>
      <c r="D42" s="23" t="s">
        <v>377</v>
      </c>
      <c r="E42" s="23" t="s">
        <v>377</v>
      </c>
      <c r="F42" s="24">
        <v>1.252</v>
      </c>
      <c r="G42" s="6"/>
    </row>
    <row r="43" spans="1:7" ht="69.95" customHeight="1" x14ac:dyDescent="0.2">
      <c r="A43" s="34" t="s">
        <v>260</v>
      </c>
      <c r="B43" s="25" t="s">
        <v>379</v>
      </c>
      <c r="C43" s="21" t="s">
        <v>85</v>
      </c>
      <c r="D43" s="23">
        <v>2950.8519999999999</v>
      </c>
      <c r="E43" s="23">
        <v>2944.9</v>
      </c>
      <c r="F43" s="24">
        <f>D43/E43</f>
        <v>1.0020211212604841</v>
      </c>
      <c r="G43" s="6"/>
    </row>
    <row r="44" spans="1:7" ht="69.95" customHeight="1" x14ac:dyDescent="0.2">
      <c r="A44" s="34" t="s">
        <v>261</v>
      </c>
      <c r="B44" s="25" t="s">
        <v>379</v>
      </c>
      <c r="C44" s="21" t="s">
        <v>84</v>
      </c>
      <c r="D44" s="23" t="s">
        <v>377</v>
      </c>
      <c r="E44" s="23" t="s">
        <v>377</v>
      </c>
      <c r="F44" s="24">
        <v>1.0009999999999999</v>
      </c>
      <c r="G44" s="6"/>
    </row>
    <row r="45" spans="1:7" ht="69.95" customHeight="1" x14ac:dyDescent="0.2">
      <c r="A45" s="34" t="s">
        <v>262</v>
      </c>
      <c r="B45" s="25" t="s">
        <v>379</v>
      </c>
      <c r="C45" s="21" t="s">
        <v>86</v>
      </c>
      <c r="D45" s="23">
        <v>138.6</v>
      </c>
      <c r="E45" s="23">
        <v>131.19999999999999</v>
      </c>
      <c r="F45" s="24">
        <f>D45/E45</f>
        <v>1.0564024390243902</v>
      </c>
      <c r="G45" s="6"/>
    </row>
    <row r="46" spans="1:7" ht="69.95" customHeight="1" x14ac:dyDescent="0.2">
      <c r="A46" s="34" t="s">
        <v>263</v>
      </c>
      <c r="B46" s="25" t="s">
        <v>379</v>
      </c>
      <c r="C46" s="21" t="s">
        <v>84</v>
      </c>
      <c r="D46" s="23" t="s">
        <v>377</v>
      </c>
      <c r="E46" s="23" t="s">
        <v>377</v>
      </c>
      <c r="F46" s="24">
        <v>1.0329999999999999</v>
      </c>
      <c r="G46" s="6"/>
    </row>
    <row r="47" spans="1:7" ht="69.95" customHeight="1" x14ac:dyDescent="0.2">
      <c r="A47" s="34" t="s">
        <v>264</v>
      </c>
      <c r="B47" s="35" t="s">
        <v>48</v>
      </c>
      <c r="C47" s="21" t="s">
        <v>14</v>
      </c>
      <c r="D47" s="23">
        <v>2796.39</v>
      </c>
      <c r="E47" s="23">
        <v>2655.7</v>
      </c>
      <c r="F47" s="24">
        <f>D47/E47</f>
        <v>1.0529766163346763</v>
      </c>
      <c r="G47" s="6"/>
    </row>
    <row r="48" spans="1:7" ht="69.95" customHeight="1" x14ac:dyDescent="0.2">
      <c r="A48" s="34" t="s">
        <v>265</v>
      </c>
      <c r="B48" s="35" t="s">
        <v>48</v>
      </c>
      <c r="C48" s="21" t="s">
        <v>25</v>
      </c>
      <c r="D48" s="23" t="s">
        <v>377</v>
      </c>
      <c r="E48" s="23" t="s">
        <v>377</v>
      </c>
      <c r="F48" s="24">
        <v>1.036</v>
      </c>
      <c r="G48" s="6"/>
    </row>
    <row r="49" spans="1:7" ht="69.95" customHeight="1" x14ac:dyDescent="0.2">
      <c r="A49" s="34" t="s">
        <v>266</v>
      </c>
      <c r="B49" s="35" t="s">
        <v>48</v>
      </c>
      <c r="C49" s="21" t="s">
        <v>87</v>
      </c>
      <c r="D49" s="23">
        <v>1891.96</v>
      </c>
      <c r="E49" s="23">
        <v>1783.1</v>
      </c>
      <c r="F49" s="24">
        <f>D49/E49</f>
        <v>1.0610509786327185</v>
      </c>
      <c r="G49" s="6"/>
    </row>
    <row r="50" spans="1:7" ht="69.95" customHeight="1" x14ac:dyDescent="0.2">
      <c r="A50" s="34" t="s">
        <v>267</v>
      </c>
      <c r="B50" s="35" t="s">
        <v>48</v>
      </c>
      <c r="C50" s="21" t="s">
        <v>25</v>
      </c>
      <c r="D50" s="23" t="s">
        <v>377</v>
      </c>
      <c r="E50" s="23" t="s">
        <v>377</v>
      </c>
      <c r="F50" s="24">
        <v>1.0409999999999999</v>
      </c>
      <c r="G50" s="6"/>
    </row>
    <row r="51" spans="1:7" ht="69.95" customHeight="1" x14ac:dyDescent="0.2">
      <c r="A51" s="34" t="s">
        <v>268</v>
      </c>
      <c r="B51" s="35" t="s">
        <v>48</v>
      </c>
      <c r="C51" s="21" t="s">
        <v>51</v>
      </c>
      <c r="D51" s="23">
        <v>102.96</v>
      </c>
      <c r="E51" s="23">
        <v>100.3</v>
      </c>
      <c r="F51" s="24">
        <f>D51/E51</f>
        <v>1.0265204386839482</v>
      </c>
      <c r="G51" s="6"/>
    </row>
    <row r="52" spans="1:7" ht="69.95" customHeight="1" x14ac:dyDescent="0.2">
      <c r="A52" s="34" t="s">
        <v>269</v>
      </c>
      <c r="B52" s="35" t="s">
        <v>48</v>
      </c>
      <c r="C52" s="21" t="s">
        <v>52</v>
      </c>
      <c r="D52" s="23">
        <v>18.399999999999999</v>
      </c>
      <c r="E52" s="23">
        <v>16</v>
      </c>
      <c r="F52" s="24">
        <f t="shared" ref="F52:F65" si="3">D52/E52</f>
        <v>1.1499999999999999</v>
      </c>
      <c r="G52" s="6"/>
    </row>
    <row r="53" spans="1:7" ht="69.95" customHeight="1" x14ac:dyDescent="0.2">
      <c r="A53" s="34" t="s">
        <v>270</v>
      </c>
      <c r="B53" s="35" t="s">
        <v>48</v>
      </c>
      <c r="C53" s="21" t="s">
        <v>6</v>
      </c>
      <c r="D53" s="23">
        <v>38999.1</v>
      </c>
      <c r="E53" s="23">
        <v>38538</v>
      </c>
      <c r="F53" s="24">
        <f t="shared" si="3"/>
        <v>1.0119648139498676</v>
      </c>
      <c r="G53" s="6"/>
    </row>
    <row r="54" spans="1:7" ht="69.95" customHeight="1" x14ac:dyDescent="0.2">
      <c r="A54" s="34" t="s">
        <v>271</v>
      </c>
      <c r="B54" s="35" t="s">
        <v>48</v>
      </c>
      <c r="C54" s="21" t="s">
        <v>88</v>
      </c>
      <c r="D54" s="23">
        <v>34448.699999999997</v>
      </c>
      <c r="E54" s="23">
        <v>34401</v>
      </c>
      <c r="F54" s="24">
        <f t="shared" si="3"/>
        <v>1.0013865875991976</v>
      </c>
      <c r="G54" s="6"/>
    </row>
    <row r="55" spans="1:7" ht="69.95" customHeight="1" x14ac:dyDescent="0.2">
      <c r="A55" s="34" t="s">
        <v>272</v>
      </c>
      <c r="B55" s="35" t="s">
        <v>48</v>
      </c>
      <c r="C55" s="21" t="s">
        <v>21</v>
      </c>
      <c r="D55" s="23">
        <v>4849</v>
      </c>
      <c r="E55" s="23">
        <v>4700</v>
      </c>
      <c r="F55" s="24">
        <f t="shared" si="3"/>
        <v>1.0317021276595744</v>
      </c>
      <c r="G55" s="6"/>
    </row>
    <row r="56" spans="1:7" ht="69.95" customHeight="1" x14ac:dyDescent="0.2">
      <c r="A56" s="34" t="s">
        <v>273</v>
      </c>
      <c r="B56" s="35" t="s">
        <v>48</v>
      </c>
      <c r="C56" s="21" t="s">
        <v>7</v>
      </c>
      <c r="D56" s="23">
        <v>4697.3999999999996</v>
      </c>
      <c r="E56" s="23">
        <v>4287.8999999999996</v>
      </c>
      <c r="F56" s="24">
        <f t="shared" si="3"/>
        <v>1.0955012943398867</v>
      </c>
      <c r="G56" s="6"/>
    </row>
    <row r="57" spans="1:7" ht="69.95" customHeight="1" x14ac:dyDescent="0.2">
      <c r="A57" s="34" t="s">
        <v>274</v>
      </c>
      <c r="B57" s="35" t="s">
        <v>48</v>
      </c>
      <c r="C57" s="21" t="s">
        <v>88</v>
      </c>
      <c r="D57" s="23">
        <v>2579.3000000000002</v>
      </c>
      <c r="E57" s="23">
        <v>2255.1</v>
      </c>
      <c r="F57" s="24">
        <f t="shared" si="3"/>
        <v>1.1437630260298879</v>
      </c>
      <c r="G57" s="6"/>
    </row>
    <row r="58" spans="1:7" ht="69.95" customHeight="1" x14ac:dyDescent="0.2">
      <c r="A58" s="34" t="s">
        <v>275</v>
      </c>
      <c r="B58" s="35" t="s">
        <v>48</v>
      </c>
      <c r="C58" s="36" t="s">
        <v>89</v>
      </c>
      <c r="D58" s="37"/>
      <c r="E58" s="37"/>
      <c r="F58" s="24"/>
      <c r="G58" s="6"/>
    </row>
    <row r="59" spans="1:7" ht="69.95" customHeight="1" x14ac:dyDescent="0.2">
      <c r="A59" s="34" t="s">
        <v>276</v>
      </c>
      <c r="B59" s="35" t="s">
        <v>48</v>
      </c>
      <c r="C59" s="21" t="s">
        <v>90</v>
      </c>
      <c r="D59" s="23">
        <v>21193</v>
      </c>
      <c r="E59" s="23">
        <v>22540</v>
      </c>
      <c r="F59" s="24">
        <f t="shared" si="3"/>
        <v>0.94023957409050574</v>
      </c>
      <c r="G59" s="6"/>
    </row>
    <row r="60" spans="1:7" ht="69.95" customHeight="1" x14ac:dyDescent="0.2">
      <c r="A60" s="34" t="s">
        <v>277</v>
      </c>
      <c r="B60" s="35" t="s">
        <v>48</v>
      </c>
      <c r="C60" s="21" t="s">
        <v>91</v>
      </c>
      <c r="D60" s="23">
        <v>8673</v>
      </c>
      <c r="E60" s="23">
        <v>8699</v>
      </c>
      <c r="F60" s="24">
        <f t="shared" si="3"/>
        <v>0.99701115070697777</v>
      </c>
      <c r="G60" s="6"/>
    </row>
    <row r="61" spans="1:7" ht="69.95" customHeight="1" x14ac:dyDescent="0.2">
      <c r="A61" s="34" t="s">
        <v>278</v>
      </c>
      <c r="B61" s="35" t="s">
        <v>48</v>
      </c>
      <c r="C61" s="21" t="s">
        <v>92</v>
      </c>
      <c r="D61" s="23">
        <v>6558</v>
      </c>
      <c r="E61" s="23">
        <v>7343</v>
      </c>
      <c r="F61" s="24">
        <f t="shared" si="3"/>
        <v>0.89309546506877302</v>
      </c>
      <c r="G61" s="6"/>
    </row>
    <row r="62" spans="1:7" ht="69.95" customHeight="1" x14ac:dyDescent="0.2">
      <c r="A62" s="34" t="s">
        <v>279</v>
      </c>
      <c r="B62" s="35" t="s">
        <v>48</v>
      </c>
      <c r="C62" s="36" t="s">
        <v>93</v>
      </c>
      <c r="D62" s="37"/>
      <c r="E62" s="38"/>
      <c r="F62" s="24"/>
      <c r="G62" s="6"/>
    </row>
    <row r="63" spans="1:7" ht="69.95" customHeight="1" x14ac:dyDescent="0.2">
      <c r="A63" s="34" t="s">
        <v>280</v>
      </c>
      <c r="B63" s="35" t="s">
        <v>48</v>
      </c>
      <c r="C63" s="21" t="s">
        <v>90</v>
      </c>
      <c r="D63" s="37">
        <v>16842</v>
      </c>
      <c r="E63" s="23">
        <v>18324</v>
      </c>
      <c r="F63" s="24">
        <f t="shared" si="3"/>
        <v>0.91912246234446626</v>
      </c>
      <c r="G63" s="6"/>
    </row>
    <row r="64" spans="1:7" ht="69.95" customHeight="1" x14ac:dyDescent="0.2">
      <c r="A64" s="34" t="s">
        <v>281</v>
      </c>
      <c r="B64" s="35" t="s">
        <v>48</v>
      </c>
      <c r="C64" s="21" t="s">
        <v>91</v>
      </c>
      <c r="D64" s="23">
        <v>7105</v>
      </c>
      <c r="E64" s="23">
        <v>7286</v>
      </c>
      <c r="F64" s="24">
        <f t="shared" si="3"/>
        <v>0.97515783694757063</v>
      </c>
      <c r="G64" s="6"/>
    </row>
    <row r="65" spans="1:7" ht="69.95" customHeight="1" x14ac:dyDescent="0.2">
      <c r="A65" s="34" t="s">
        <v>282</v>
      </c>
      <c r="B65" s="35" t="s">
        <v>48</v>
      </c>
      <c r="C65" s="21" t="s">
        <v>92</v>
      </c>
      <c r="D65" s="23">
        <v>3070</v>
      </c>
      <c r="E65" s="23">
        <v>2852</v>
      </c>
      <c r="F65" s="24">
        <f t="shared" si="3"/>
        <v>1.0764375876577841</v>
      </c>
      <c r="G65" s="6"/>
    </row>
    <row r="66" spans="1:7" ht="69.95" customHeight="1" x14ac:dyDescent="0.2">
      <c r="A66" s="34" t="s">
        <v>38</v>
      </c>
      <c r="B66" s="35"/>
      <c r="C66" s="26" t="s">
        <v>8</v>
      </c>
      <c r="D66" s="27"/>
      <c r="E66" s="27"/>
      <c r="F66" s="28"/>
      <c r="G66" s="11"/>
    </row>
    <row r="67" spans="1:7" ht="69.95" customHeight="1" x14ac:dyDescent="0.2">
      <c r="A67" s="34" t="s">
        <v>283</v>
      </c>
      <c r="B67" s="35" t="s">
        <v>53</v>
      </c>
      <c r="C67" s="21" t="s">
        <v>55</v>
      </c>
      <c r="D67" s="23">
        <v>840.28899999999999</v>
      </c>
      <c r="E67" s="23">
        <v>723.26</v>
      </c>
      <c r="F67" s="24">
        <f>D67/E67</f>
        <v>1.1618076487017117</v>
      </c>
      <c r="G67" s="6"/>
    </row>
    <row r="68" spans="1:7" ht="69.95" customHeight="1" x14ac:dyDescent="0.2">
      <c r="A68" s="34" t="s">
        <v>284</v>
      </c>
      <c r="B68" s="35" t="s">
        <v>53</v>
      </c>
      <c r="C68" s="21" t="s">
        <v>29</v>
      </c>
      <c r="D68" s="23" t="s">
        <v>377</v>
      </c>
      <c r="E68" s="23" t="s">
        <v>377</v>
      </c>
      <c r="F68" s="24">
        <f>F67/1.09</f>
        <v>1.0658785767905612</v>
      </c>
      <c r="G68" s="12"/>
    </row>
    <row r="69" spans="1:7" ht="69.95" customHeight="1" x14ac:dyDescent="0.2">
      <c r="A69" s="34" t="s">
        <v>285</v>
      </c>
      <c r="B69" s="35" t="s">
        <v>53</v>
      </c>
      <c r="C69" s="36" t="s">
        <v>94</v>
      </c>
      <c r="D69" s="23">
        <v>152.97</v>
      </c>
      <c r="E69" s="23">
        <v>260</v>
      </c>
      <c r="F69" s="24">
        <f>D69/E69</f>
        <v>0.58834615384615385</v>
      </c>
      <c r="G69" s="6"/>
    </row>
    <row r="70" spans="1:7" ht="69.95" customHeight="1" x14ac:dyDescent="0.2">
      <c r="A70" s="34" t="s">
        <v>286</v>
      </c>
      <c r="B70" s="35" t="s">
        <v>53</v>
      </c>
      <c r="C70" s="36" t="s">
        <v>95</v>
      </c>
      <c r="D70" s="23" t="s">
        <v>377</v>
      </c>
      <c r="E70" s="23" t="s">
        <v>377</v>
      </c>
      <c r="F70" s="24">
        <f>F69/1.09</f>
        <v>0.53976711362032459</v>
      </c>
      <c r="G70" s="6"/>
    </row>
    <row r="71" spans="1:7" ht="52.5" x14ac:dyDescent="0.2">
      <c r="A71" s="34" t="s">
        <v>287</v>
      </c>
      <c r="B71" s="35" t="s">
        <v>385</v>
      </c>
      <c r="C71" s="36" t="s">
        <v>96</v>
      </c>
      <c r="D71" s="23">
        <v>0.68</v>
      </c>
      <c r="E71" s="23">
        <v>3.7</v>
      </c>
      <c r="F71" s="24">
        <f>D71/E71</f>
        <v>0.18378378378378379</v>
      </c>
      <c r="G71" s="6"/>
    </row>
    <row r="72" spans="1:7" ht="26.25" x14ac:dyDescent="0.2">
      <c r="A72" s="34" t="s">
        <v>288</v>
      </c>
      <c r="B72" s="35" t="s">
        <v>385</v>
      </c>
      <c r="C72" s="36" t="s">
        <v>97</v>
      </c>
      <c r="D72" s="23">
        <v>1498.8</v>
      </c>
      <c r="E72" s="23">
        <v>1524.2</v>
      </c>
      <c r="F72" s="24">
        <f t="shared" ref="F72:F73" si="4">D72/E72</f>
        <v>0.98333552027293003</v>
      </c>
      <c r="G72" s="6"/>
    </row>
    <row r="73" spans="1:7" ht="26.25" x14ac:dyDescent="0.2">
      <c r="A73" s="34" t="s">
        <v>289</v>
      </c>
      <c r="B73" s="35" t="s">
        <v>385</v>
      </c>
      <c r="C73" s="36" t="s">
        <v>98</v>
      </c>
      <c r="D73" s="23">
        <v>1356.8</v>
      </c>
      <c r="E73" s="23">
        <v>2888.7</v>
      </c>
      <c r="F73" s="24">
        <f t="shared" si="4"/>
        <v>0.46969224910859558</v>
      </c>
      <c r="G73" s="6"/>
    </row>
    <row r="74" spans="1:7" ht="52.5" x14ac:dyDescent="0.2">
      <c r="A74" s="34" t="s">
        <v>39</v>
      </c>
      <c r="B74" s="35" t="s">
        <v>49</v>
      </c>
      <c r="C74" s="26" t="s">
        <v>9</v>
      </c>
      <c r="D74" s="27"/>
      <c r="E74" s="27"/>
      <c r="F74" s="28"/>
      <c r="G74" s="11"/>
    </row>
    <row r="75" spans="1:7" ht="52.5" x14ac:dyDescent="0.2">
      <c r="A75" s="34" t="s">
        <v>290</v>
      </c>
      <c r="B75" s="35" t="s">
        <v>49</v>
      </c>
      <c r="C75" s="21" t="s">
        <v>26</v>
      </c>
      <c r="D75" s="23">
        <v>3667</v>
      </c>
      <c r="E75" s="23">
        <v>3331.2</v>
      </c>
      <c r="F75" s="24">
        <f>D75/E75</f>
        <v>1.1008045148895294</v>
      </c>
      <c r="G75" s="6"/>
    </row>
    <row r="76" spans="1:7" ht="52.5" x14ac:dyDescent="0.2">
      <c r="A76" s="34" t="s">
        <v>291</v>
      </c>
      <c r="B76" s="35" t="s">
        <v>49</v>
      </c>
      <c r="C76" s="21" t="s">
        <v>30</v>
      </c>
      <c r="D76" s="23" t="s">
        <v>377</v>
      </c>
      <c r="E76" s="23" t="str">
        <f>[1]Лист2!E75</f>
        <v>Х</v>
      </c>
      <c r="F76" s="24">
        <v>1.0589999999999999</v>
      </c>
      <c r="G76" s="6"/>
    </row>
    <row r="77" spans="1:7" ht="52.5" x14ac:dyDescent="0.2">
      <c r="A77" s="34" t="s">
        <v>292</v>
      </c>
      <c r="B77" s="35" t="s">
        <v>49</v>
      </c>
      <c r="C77" s="21" t="s">
        <v>100</v>
      </c>
      <c r="D77" s="23">
        <v>953.5</v>
      </c>
      <c r="E77" s="23">
        <v>836</v>
      </c>
      <c r="F77" s="24">
        <f t="shared" ref="F77:F85" si="5">D77/E77</f>
        <v>1.1405502392344498</v>
      </c>
      <c r="G77" s="6"/>
    </row>
    <row r="78" spans="1:7" ht="52.5" x14ac:dyDescent="0.2">
      <c r="A78" s="34" t="s">
        <v>293</v>
      </c>
      <c r="B78" s="35" t="s">
        <v>49</v>
      </c>
      <c r="C78" s="21" t="s">
        <v>101</v>
      </c>
      <c r="D78" s="23" t="s">
        <v>377</v>
      </c>
      <c r="E78" s="23" t="str">
        <f>[1]Лист2!E77</f>
        <v>Х</v>
      </c>
      <c r="F78" s="24">
        <v>1.097</v>
      </c>
      <c r="G78" s="6"/>
    </row>
    <row r="79" spans="1:7" ht="52.5" x14ac:dyDescent="0.2">
      <c r="A79" s="34" t="s">
        <v>294</v>
      </c>
      <c r="B79" s="35" t="s">
        <v>49</v>
      </c>
      <c r="C79" s="21" t="s">
        <v>27</v>
      </c>
      <c r="D79" s="23">
        <v>94.9</v>
      </c>
      <c r="E79" s="23">
        <v>91</v>
      </c>
      <c r="F79" s="24">
        <f t="shared" si="5"/>
        <v>1.0428571428571429</v>
      </c>
      <c r="G79" s="6"/>
    </row>
    <row r="80" spans="1:7" s="5" customFormat="1" ht="52.5" x14ac:dyDescent="0.2">
      <c r="A80" s="34" t="s">
        <v>295</v>
      </c>
      <c r="B80" s="35" t="s">
        <v>49</v>
      </c>
      <c r="C80" s="21" t="s">
        <v>31</v>
      </c>
      <c r="D80" s="23" t="s">
        <v>377</v>
      </c>
      <c r="E80" s="23" t="str">
        <f>[1]Лист2!E79</f>
        <v>Х</v>
      </c>
      <c r="F80" s="24">
        <v>1.006</v>
      </c>
      <c r="G80" s="4"/>
    </row>
    <row r="81" spans="1:7" ht="52.5" x14ac:dyDescent="0.2">
      <c r="A81" s="34" t="s">
        <v>296</v>
      </c>
      <c r="B81" s="35" t="s">
        <v>49</v>
      </c>
      <c r="C81" s="21" t="s">
        <v>23</v>
      </c>
      <c r="D81" s="23">
        <v>859</v>
      </c>
      <c r="E81" s="23">
        <v>831.2</v>
      </c>
      <c r="F81" s="24">
        <f t="shared" si="5"/>
        <v>1.0334456207892204</v>
      </c>
      <c r="G81" s="6"/>
    </row>
    <row r="82" spans="1:7" ht="52.5" x14ac:dyDescent="0.2">
      <c r="A82" s="34" t="s">
        <v>297</v>
      </c>
      <c r="B82" s="35" t="s">
        <v>49</v>
      </c>
      <c r="C82" s="21" t="s">
        <v>32</v>
      </c>
      <c r="D82" s="23" t="s">
        <v>377</v>
      </c>
      <c r="E82" s="23" t="str">
        <f>[1]Лист2!E81</f>
        <v>Х</v>
      </c>
      <c r="F82" s="24">
        <v>0.98</v>
      </c>
      <c r="G82" s="6"/>
    </row>
    <row r="83" spans="1:7" ht="52.5" x14ac:dyDescent="0.2">
      <c r="A83" s="34" t="s">
        <v>298</v>
      </c>
      <c r="B83" s="35" t="s">
        <v>49</v>
      </c>
      <c r="C83" s="21" t="s">
        <v>100</v>
      </c>
      <c r="D83" s="23">
        <v>77.900000000000006</v>
      </c>
      <c r="E83" s="23">
        <v>65</v>
      </c>
      <c r="F83" s="24">
        <f t="shared" si="5"/>
        <v>1.1984615384615385</v>
      </c>
      <c r="G83" s="6"/>
    </row>
    <row r="84" spans="1:7" ht="52.5" x14ac:dyDescent="0.2">
      <c r="A84" s="34" t="s">
        <v>299</v>
      </c>
      <c r="B84" s="35" t="s">
        <v>49</v>
      </c>
      <c r="C84" s="21" t="s">
        <v>102</v>
      </c>
      <c r="D84" s="23" t="s">
        <v>377</v>
      </c>
      <c r="E84" s="23" t="str">
        <f>[1]Лист2!E83</f>
        <v>Х</v>
      </c>
      <c r="F84" s="24">
        <v>1.137</v>
      </c>
      <c r="G84" s="6"/>
    </row>
    <row r="85" spans="1:7" ht="52.5" x14ac:dyDescent="0.2">
      <c r="A85" s="34" t="s">
        <v>300</v>
      </c>
      <c r="B85" s="35" t="s">
        <v>49</v>
      </c>
      <c r="C85" s="21" t="s">
        <v>99</v>
      </c>
      <c r="D85" s="23">
        <v>220</v>
      </c>
      <c r="E85" s="23">
        <v>205.5</v>
      </c>
      <c r="F85" s="24">
        <f t="shared" si="5"/>
        <v>1.0705596107055961</v>
      </c>
      <c r="G85" s="6"/>
    </row>
    <row r="86" spans="1:7" ht="52.5" x14ac:dyDescent="0.2">
      <c r="A86" s="34" t="s">
        <v>301</v>
      </c>
      <c r="B86" s="35" t="s">
        <v>49</v>
      </c>
      <c r="C86" s="21" t="s">
        <v>33</v>
      </c>
      <c r="D86" s="23" t="s">
        <v>377</v>
      </c>
      <c r="E86" s="23" t="str">
        <f>[1]Лист2!E85</f>
        <v>Х</v>
      </c>
      <c r="F86" s="24">
        <v>1.0129999999999999</v>
      </c>
      <c r="G86" s="6"/>
    </row>
    <row r="87" spans="1:7" ht="52.5" x14ac:dyDescent="0.2">
      <c r="A87" s="34" t="s">
        <v>40</v>
      </c>
      <c r="B87" s="35" t="s">
        <v>53</v>
      </c>
      <c r="C87" s="26" t="s">
        <v>57</v>
      </c>
      <c r="D87" s="27"/>
      <c r="E87" s="27"/>
      <c r="F87" s="28"/>
      <c r="G87" s="11"/>
    </row>
    <row r="88" spans="1:7" ht="52.5" x14ac:dyDescent="0.2">
      <c r="A88" s="34" t="s">
        <v>302</v>
      </c>
      <c r="B88" s="35" t="s">
        <v>53</v>
      </c>
      <c r="C88" s="25" t="s">
        <v>19</v>
      </c>
      <c r="D88" s="23">
        <v>45</v>
      </c>
      <c r="E88" s="23">
        <v>41.5</v>
      </c>
      <c r="F88" s="30">
        <f>D88-E88</f>
        <v>3.5</v>
      </c>
      <c r="G88" s="11"/>
    </row>
    <row r="89" spans="1:7" ht="52.5" x14ac:dyDescent="0.2">
      <c r="A89" s="34" t="s">
        <v>303</v>
      </c>
      <c r="B89" s="35" t="s">
        <v>53</v>
      </c>
      <c r="C89" s="21" t="s">
        <v>16</v>
      </c>
      <c r="D89" s="23">
        <v>200</v>
      </c>
      <c r="E89" s="23">
        <v>220</v>
      </c>
      <c r="F89" s="24">
        <f>D89/E89</f>
        <v>0.90909090909090906</v>
      </c>
      <c r="G89" s="6"/>
    </row>
    <row r="90" spans="1:7" ht="52.5" x14ac:dyDescent="0.2">
      <c r="A90" s="34" t="s">
        <v>304</v>
      </c>
      <c r="B90" s="35" t="s">
        <v>53</v>
      </c>
      <c r="C90" s="21" t="s">
        <v>17</v>
      </c>
      <c r="D90" s="23">
        <v>2600</v>
      </c>
      <c r="E90" s="23">
        <v>2640</v>
      </c>
      <c r="F90" s="24">
        <f t="shared" ref="F90:F91" si="6">D90/E90</f>
        <v>0.98484848484848486</v>
      </c>
      <c r="G90" s="6"/>
    </row>
    <row r="91" spans="1:7" ht="52.5" x14ac:dyDescent="0.2">
      <c r="A91" s="34" t="s">
        <v>305</v>
      </c>
      <c r="B91" s="35" t="s">
        <v>53</v>
      </c>
      <c r="C91" s="21" t="s">
        <v>18</v>
      </c>
      <c r="D91" s="23">
        <v>635</v>
      </c>
      <c r="E91" s="23">
        <v>635</v>
      </c>
      <c r="F91" s="24">
        <f t="shared" si="6"/>
        <v>1</v>
      </c>
      <c r="G91" s="6"/>
    </row>
    <row r="92" spans="1:7" ht="52.5" x14ac:dyDescent="0.2">
      <c r="A92" s="34" t="s">
        <v>41</v>
      </c>
      <c r="B92" s="35" t="s">
        <v>53</v>
      </c>
      <c r="C92" s="26" t="s">
        <v>10</v>
      </c>
      <c r="D92" s="27"/>
      <c r="E92" s="27"/>
      <c r="F92" s="28"/>
      <c r="G92" s="11"/>
    </row>
    <row r="93" spans="1:7" ht="52.5" x14ac:dyDescent="0.2">
      <c r="A93" s="34" t="s">
        <v>42</v>
      </c>
      <c r="B93" s="35" t="s">
        <v>53</v>
      </c>
      <c r="C93" s="21" t="s">
        <v>28</v>
      </c>
      <c r="D93" s="23">
        <v>1161.7339999999999</v>
      </c>
      <c r="E93" s="23">
        <v>1074.02</v>
      </c>
      <c r="F93" s="24">
        <f>D93/E93</f>
        <v>1.0816688702258803</v>
      </c>
      <c r="G93" s="11"/>
    </row>
    <row r="94" spans="1:7" ht="52.5" x14ac:dyDescent="0.2">
      <c r="A94" s="34" t="s">
        <v>43</v>
      </c>
      <c r="B94" s="35" t="s">
        <v>53</v>
      </c>
      <c r="C94" s="21" t="s">
        <v>34</v>
      </c>
      <c r="D94" s="23" t="s">
        <v>377</v>
      </c>
      <c r="E94" s="23" t="s">
        <v>377</v>
      </c>
      <c r="F94" s="24">
        <f>F93/1.053</f>
        <v>1.0272258976504087</v>
      </c>
      <c r="G94" s="11"/>
    </row>
    <row r="95" spans="1:7" ht="52.5" x14ac:dyDescent="0.2">
      <c r="A95" s="34" t="s">
        <v>44</v>
      </c>
      <c r="B95" s="35" t="s">
        <v>53</v>
      </c>
      <c r="C95" s="21" t="s">
        <v>56</v>
      </c>
      <c r="D95" s="23">
        <v>511.13600000000002</v>
      </c>
      <c r="E95" s="23">
        <v>422.69</v>
      </c>
      <c r="F95" s="24">
        <f>D95/E95</f>
        <v>1.2092455463815091</v>
      </c>
      <c r="G95" s="6"/>
    </row>
    <row r="96" spans="1:7" ht="52.5" x14ac:dyDescent="0.2">
      <c r="A96" s="34" t="s">
        <v>45</v>
      </c>
      <c r="B96" s="35" t="s">
        <v>53</v>
      </c>
      <c r="C96" s="21" t="s">
        <v>34</v>
      </c>
      <c r="D96" s="23" t="s">
        <v>377</v>
      </c>
      <c r="E96" s="23" t="s">
        <v>377</v>
      </c>
      <c r="F96" s="24">
        <f>F95/1.053</f>
        <v>1.1483813355949755</v>
      </c>
      <c r="G96" s="6"/>
    </row>
    <row r="97" spans="1:7" ht="52.5" x14ac:dyDescent="0.2">
      <c r="A97" s="34" t="s">
        <v>148</v>
      </c>
      <c r="B97" s="35" t="s">
        <v>383</v>
      </c>
      <c r="C97" s="39" t="s">
        <v>149</v>
      </c>
      <c r="D97" s="37"/>
      <c r="E97" s="37"/>
      <c r="F97" s="40"/>
      <c r="G97" s="6"/>
    </row>
    <row r="98" spans="1:7" ht="52.5" x14ac:dyDescent="0.2">
      <c r="A98" s="34" t="s">
        <v>306</v>
      </c>
      <c r="B98" s="35" t="s">
        <v>383</v>
      </c>
      <c r="C98" s="36" t="s">
        <v>103</v>
      </c>
      <c r="D98" s="23">
        <v>0</v>
      </c>
      <c r="E98" s="23">
        <v>3</v>
      </c>
      <c r="F98" s="24">
        <f>D98/E98</f>
        <v>0</v>
      </c>
      <c r="G98" s="6"/>
    </row>
    <row r="99" spans="1:7" ht="52.5" x14ac:dyDescent="0.2">
      <c r="A99" s="34" t="s">
        <v>150</v>
      </c>
      <c r="B99" s="35" t="s">
        <v>383</v>
      </c>
      <c r="C99" s="36" t="s">
        <v>104</v>
      </c>
      <c r="D99" s="23">
        <v>1</v>
      </c>
      <c r="E99" s="23">
        <v>4</v>
      </c>
      <c r="F99" s="24">
        <f>D99/E99</f>
        <v>0.25</v>
      </c>
      <c r="G99" s="6"/>
    </row>
    <row r="100" spans="1:7" ht="52.5" x14ac:dyDescent="0.2">
      <c r="A100" s="22" t="s">
        <v>105</v>
      </c>
      <c r="B100" s="25" t="s">
        <v>379</v>
      </c>
      <c r="C100" s="39" t="s">
        <v>106</v>
      </c>
      <c r="D100" s="41"/>
      <c r="E100" s="41"/>
      <c r="F100" s="42"/>
      <c r="G100" s="6"/>
    </row>
    <row r="101" spans="1:7" ht="52.5" x14ac:dyDescent="0.2">
      <c r="A101" s="29" t="s">
        <v>307</v>
      </c>
      <c r="B101" s="25" t="s">
        <v>379</v>
      </c>
      <c r="C101" s="21" t="s">
        <v>107</v>
      </c>
      <c r="D101" s="23">
        <f>D102+D103+D104+D105</f>
        <v>317.79000000000002</v>
      </c>
      <c r="E101" s="23">
        <f>SUM(E102:E105)</f>
        <v>377.2</v>
      </c>
      <c r="F101" s="24">
        <f>D101/E101</f>
        <v>0.84249734888653238</v>
      </c>
      <c r="G101" s="6"/>
    </row>
    <row r="102" spans="1:7" ht="52.5" x14ac:dyDescent="0.2">
      <c r="A102" s="29" t="s">
        <v>308</v>
      </c>
      <c r="B102" s="25" t="s">
        <v>379</v>
      </c>
      <c r="C102" s="21" t="s">
        <v>108</v>
      </c>
      <c r="D102" s="23">
        <v>158.30000000000001</v>
      </c>
      <c r="E102" s="23">
        <v>220.5</v>
      </c>
      <c r="F102" s="24">
        <f t="shared" ref="F102:F105" si="7">D102/E102</f>
        <v>0.71791383219954652</v>
      </c>
      <c r="G102" s="6"/>
    </row>
    <row r="103" spans="1:7" ht="52.5" x14ac:dyDescent="0.2">
      <c r="A103" s="29" t="s">
        <v>309</v>
      </c>
      <c r="B103" s="21" t="s">
        <v>48</v>
      </c>
      <c r="C103" s="21" t="s">
        <v>109</v>
      </c>
      <c r="D103" s="23">
        <v>157.46</v>
      </c>
      <c r="E103" s="23">
        <v>156.69999999999999</v>
      </c>
      <c r="F103" s="24">
        <f t="shared" si="7"/>
        <v>1.0048500319081048</v>
      </c>
      <c r="G103" s="6"/>
    </row>
    <row r="104" spans="1:7" ht="52.5" x14ac:dyDescent="0.2">
      <c r="A104" s="29" t="s">
        <v>310</v>
      </c>
      <c r="B104" s="35" t="s">
        <v>384</v>
      </c>
      <c r="C104" s="21" t="s">
        <v>110</v>
      </c>
      <c r="D104" s="23">
        <v>1.1000000000000001</v>
      </c>
      <c r="E104" s="23">
        <v>0</v>
      </c>
      <c r="F104" s="24" t="e">
        <f t="shared" si="7"/>
        <v>#DIV/0!</v>
      </c>
      <c r="G104" s="6"/>
    </row>
    <row r="105" spans="1:7" ht="69" customHeight="1" x14ac:dyDescent="0.2">
      <c r="A105" s="29" t="s">
        <v>311</v>
      </c>
      <c r="B105" s="21" t="s">
        <v>385</v>
      </c>
      <c r="C105" s="21" t="s">
        <v>111</v>
      </c>
      <c r="D105" s="23">
        <v>0.93</v>
      </c>
      <c r="E105" s="23">
        <v>0</v>
      </c>
      <c r="F105" s="24" t="e">
        <f t="shared" si="7"/>
        <v>#DIV/0!</v>
      </c>
      <c r="G105" s="6"/>
    </row>
    <row r="106" spans="1:7" ht="52.5" x14ac:dyDescent="0.2">
      <c r="A106" s="29" t="s">
        <v>312</v>
      </c>
      <c r="B106" s="25" t="s">
        <v>379</v>
      </c>
      <c r="C106" s="21" t="s">
        <v>112</v>
      </c>
      <c r="D106" s="43">
        <f>D114/D109*100</f>
        <v>82.666666666666671</v>
      </c>
      <c r="E106" s="43">
        <f>E114/E109*100</f>
        <v>75.949367088607602</v>
      </c>
      <c r="F106" s="30">
        <f>E106-D106</f>
        <v>-6.7172995780590696</v>
      </c>
      <c r="G106" s="6"/>
    </row>
    <row r="107" spans="1:7" ht="52.5" x14ac:dyDescent="0.2">
      <c r="A107" s="29"/>
      <c r="B107" s="25" t="s">
        <v>379</v>
      </c>
      <c r="C107" s="21" t="s">
        <v>365</v>
      </c>
      <c r="D107" s="43">
        <f>D115/D110*100</f>
        <v>97.5</v>
      </c>
      <c r="E107" s="43">
        <f t="shared" ref="D107:E108" si="8">E115/E110*100</f>
        <v>95</v>
      </c>
      <c r="F107" s="30">
        <f>D107-E107</f>
        <v>2.5</v>
      </c>
      <c r="G107" s="6"/>
    </row>
    <row r="108" spans="1:7" ht="52.5" x14ac:dyDescent="0.2">
      <c r="A108" s="29"/>
      <c r="B108" s="25" t="s">
        <v>379</v>
      </c>
      <c r="C108" s="21" t="s">
        <v>366</v>
      </c>
      <c r="D108" s="43">
        <f t="shared" si="8"/>
        <v>85</v>
      </c>
      <c r="E108" s="43">
        <f t="shared" si="8"/>
        <v>83.333333333333343</v>
      </c>
      <c r="F108" s="30">
        <f>D108-E108</f>
        <v>1.6666666666666572</v>
      </c>
      <c r="G108" s="6"/>
    </row>
    <row r="109" spans="1:7" ht="52.5" x14ac:dyDescent="0.2">
      <c r="A109" s="29" t="s">
        <v>313</v>
      </c>
      <c r="B109" s="25" t="s">
        <v>379</v>
      </c>
      <c r="C109" s="21" t="s">
        <v>113</v>
      </c>
      <c r="D109" s="23">
        <f>D110+D111+D112+D113</f>
        <v>75</v>
      </c>
      <c r="E109" s="23">
        <f>SUM(E110:E113)</f>
        <v>79</v>
      </c>
      <c r="F109" s="24">
        <f>D109/E109</f>
        <v>0.94936708860759489</v>
      </c>
      <c r="G109" s="6"/>
    </row>
    <row r="110" spans="1:7" ht="52.5" x14ac:dyDescent="0.2">
      <c r="A110" s="29" t="s">
        <v>314</v>
      </c>
      <c r="B110" s="25" t="s">
        <v>379</v>
      </c>
      <c r="C110" s="21" t="s">
        <v>114</v>
      </c>
      <c r="D110" s="23">
        <v>40</v>
      </c>
      <c r="E110" s="23">
        <f>[2]Лист2!E65</f>
        <v>40</v>
      </c>
      <c r="F110" s="24">
        <f t="shared" ref="F110:F139" si="9">D110/E110</f>
        <v>1</v>
      </c>
      <c r="G110" s="6"/>
    </row>
    <row r="111" spans="1:7" ht="26.25" x14ac:dyDescent="0.2">
      <c r="A111" s="29" t="s">
        <v>315</v>
      </c>
      <c r="B111" s="21" t="s">
        <v>48</v>
      </c>
      <c r="C111" s="21" t="s">
        <v>115</v>
      </c>
      <c r="D111" s="23">
        <v>20</v>
      </c>
      <c r="E111" s="23">
        <v>24</v>
      </c>
      <c r="F111" s="24">
        <f t="shared" si="9"/>
        <v>0.83333333333333337</v>
      </c>
      <c r="G111" s="6"/>
    </row>
    <row r="112" spans="1:7" ht="52.5" x14ac:dyDescent="0.2">
      <c r="A112" s="29" t="s">
        <v>316</v>
      </c>
      <c r="B112" s="35" t="s">
        <v>384</v>
      </c>
      <c r="C112" s="21" t="s">
        <v>116</v>
      </c>
      <c r="D112" s="23">
        <v>12</v>
      </c>
      <c r="E112" s="23">
        <v>12</v>
      </c>
      <c r="F112" s="24">
        <f t="shared" si="9"/>
        <v>1</v>
      </c>
      <c r="G112" s="6"/>
    </row>
    <row r="113" spans="1:7" ht="26.25" x14ac:dyDescent="0.2">
      <c r="A113" s="29" t="s">
        <v>317</v>
      </c>
      <c r="B113" s="21" t="s">
        <v>385</v>
      </c>
      <c r="C113" s="21" t="s">
        <v>117</v>
      </c>
      <c r="D113" s="23">
        <v>3</v>
      </c>
      <c r="E113" s="23">
        <v>3</v>
      </c>
      <c r="F113" s="24">
        <f t="shared" si="9"/>
        <v>1</v>
      </c>
      <c r="G113" s="6"/>
    </row>
    <row r="114" spans="1:7" ht="52.5" x14ac:dyDescent="0.2">
      <c r="A114" s="29" t="s">
        <v>318</v>
      </c>
      <c r="B114" s="25" t="s">
        <v>379</v>
      </c>
      <c r="C114" s="21" t="s">
        <v>118</v>
      </c>
      <c r="D114" s="23">
        <f>D115+D116+D117+D118</f>
        <v>62</v>
      </c>
      <c r="E114" s="23">
        <f>SUM(E115:E118)</f>
        <v>60</v>
      </c>
      <c r="F114" s="24">
        <f t="shared" si="9"/>
        <v>1.0333333333333334</v>
      </c>
      <c r="G114" s="6"/>
    </row>
    <row r="115" spans="1:7" ht="52.5" x14ac:dyDescent="0.2">
      <c r="A115" s="29" t="s">
        <v>319</v>
      </c>
      <c r="B115" s="25" t="s">
        <v>379</v>
      </c>
      <c r="C115" s="21" t="s">
        <v>119</v>
      </c>
      <c r="D115" s="23">
        <v>39</v>
      </c>
      <c r="E115" s="23">
        <v>38</v>
      </c>
      <c r="F115" s="24">
        <f t="shared" si="9"/>
        <v>1.0263157894736843</v>
      </c>
      <c r="G115" s="6"/>
    </row>
    <row r="116" spans="1:7" ht="26.25" x14ac:dyDescent="0.2">
      <c r="A116" s="29" t="s">
        <v>320</v>
      </c>
      <c r="B116" s="21" t="s">
        <v>48</v>
      </c>
      <c r="C116" s="21" t="s">
        <v>120</v>
      </c>
      <c r="D116" s="23">
        <v>17</v>
      </c>
      <c r="E116" s="23">
        <v>20</v>
      </c>
      <c r="F116" s="24">
        <f t="shared" si="9"/>
        <v>0.85</v>
      </c>
      <c r="G116" s="6"/>
    </row>
    <row r="117" spans="1:7" ht="52.5" x14ac:dyDescent="0.2">
      <c r="A117" s="29" t="s">
        <v>321</v>
      </c>
      <c r="B117" s="35" t="s">
        <v>384</v>
      </c>
      <c r="C117" s="21" t="s">
        <v>121</v>
      </c>
      <c r="D117" s="23">
        <v>4</v>
      </c>
      <c r="E117" s="23">
        <v>0</v>
      </c>
      <c r="F117" s="24" t="e">
        <f t="shared" si="9"/>
        <v>#DIV/0!</v>
      </c>
      <c r="G117" s="6"/>
    </row>
    <row r="118" spans="1:7" ht="26.25" x14ac:dyDescent="0.2">
      <c r="A118" s="29" t="s">
        <v>322</v>
      </c>
      <c r="B118" s="21" t="s">
        <v>385</v>
      </c>
      <c r="C118" s="21" t="s">
        <v>122</v>
      </c>
      <c r="D118" s="23">
        <v>2</v>
      </c>
      <c r="E118" s="23">
        <v>2</v>
      </c>
      <c r="F118" s="24">
        <f t="shared" si="9"/>
        <v>1</v>
      </c>
      <c r="G118" s="6"/>
    </row>
    <row r="119" spans="1:7" ht="52.5" x14ac:dyDescent="0.2">
      <c r="A119" s="29" t="s">
        <v>323</v>
      </c>
      <c r="B119" s="25" t="s">
        <v>379</v>
      </c>
      <c r="C119" s="21" t="s">
        <v>123</v>
      </c>
      <c r="D119" s="23">
        <f>D120+D121+D122+D123</f>
        <v>15.2</v>
      </c>
      <c r="E119" s="23">
        <f>SUM(E120:E123)</f>
        <v>23.7</v>
      </c>
      <c r="F119" s="24">
        <f t="shared" si="9"/>
        <v>0.64135021097046407</v>
      </c>
      <c r="G119" s="6"/>
    </row>
    <row r="120" spans="1:7" ht="36" customHeight="1" x14ac:dyDescent="0.2">
      <c r="A120" s="29" t="s">
        <v>324</v>
      </c>
      <c r="B120" s="25" t="s">
        <v>379</v>
      </c>
      <c r="C120" s="21" t="s">
        <v>124</v>
      </c>
      <c r="D120" s="23">
        <v>1.4</v>
      </c>
      <c r="E120" s="23">
        <v>0</v>
      </c>
      <c r="F120" s="24" t="e">
        <f t="shared" si="9"/>
        <v>#DIV/0!</v>
      </c>
      <c r="G120" s="6"/>
    </row>
    <row r="121" spans="1:7" ht="26.25" x14ac:dyDescent="0.2">
      <c r="A121" s="29" t="s">
        <v>325</v>
      </c>
      <c r="B121" s="21" t="s">
        <v>48</v>
      </c>
      <c r="C121" s="21" t="s">
        <v>125</v>
      </c>
      <c r="D121" s="23">
        <v>5.5</v>
      </c>
      <c r="E121" s="23">
        <v>9</v>
      </c>
      <c r="F121" s="24">
        <f t="shared" si="9"/>
        <v>0.61111111111111116</v>
      </c>
      <c r="G121" s="6"/>
    </row>
    <row r="122" spans="1:7" ht="52.5" x14ac:dyDescent="0.2">
      <c r="A122" s="29" t="s">
        <v>326</v>
      </c>
      <c r="B122" s="35" t="s">
        <v>384</v>
      </c>
      <c r="C122" s="21" t="s">
        <v>126</v>
      </c>
      <c r="D122" s="23">
        <v>3.8</v>
      </c>
      <c r="E122" s="23">
        <v>12.5</v>
      </c>
      <c r="F122" s="24">
        <f t="shared" si="9"/>
        <v>0.30399999999999999</v>
      </c>
      <c r="G122" s="6"/>
    </row>
    <row r="123" spans="1:7" ht="26.25" x14ac:dyDescent="0.2">
      <c r="A123" s="29" t="s">
        <v>327</v>
      </c>
      <c r="B123" s="21" t="s">
        <v>385</v>
      </c>
      <c r="C123" s="21" t="s">
        <v>127</v>
      </c>
      <c r="D123" s="23">
        <v>4.5</v>
      </c>
      <c r="E123" s="23">
        <v>2.2000000000000002</v>
      </c>
      <c r="F123" s="24">
        <f t="shared" si="9"/>
        <v>2.0454545454545454</v>
      </c>
      <c r="G123" s="6"/>
    </row>
    <row r="124" spans="1:7" ht="52.5" x14ac:dyDescent="0.2">
      <c r="A124" s="29" t="s">
        <v>328</v>
      </c>
      <c r="B124" s="25" t="s">
        <v>379</v>
      </c>
      <c r="C124" s="21" t="s">
        <v>128</v>
      </c>
      <c r="D124" s="23">
        <f>D125+D126+D127</f>
        <v>1037.8</v>
      </c>
      <c r="E124" s="23">
        <f>SUM(E125:E127)</f>
        <v>956.37999999999988</v>
      </c>
      <c r="F124" s="24">
        <f t="shared" si="9"/>
        <v>1.0851335243313329</v>
      </c>
      <c r="G124" s="6"/>
    </row>
    <row r="125" spans="1:7" ht="52.5" x14ac:dyDescent="0.2">
      <c r="A125" s="29" t="s">
        <v>329</v>
      </c>
      <c r="B125" s="25" t="s">
        <v>379</v>
      </c>
      <c r="C125" s="21" t="s">
        <v>129</v>
      </c>
      <c r="D125" s="23">
        <v>810.4</v>
      </c>
      <c r="E125" s="23">
        <v>721.8</v>
      </c>
      <c r="F125" s="24">
        <f t="shared" si="9"/>
        <v>1.1227486838459408</v>
      </c>
      <c r="G125" s="6"/>
    </row>
    <row r="126" spans="1:7" ht="26.25" x14ac:dyDescent="0.2">
      <c r="A126" s="29" t="s">
        <v>330</v>
      </c>
      <c r="B126" s="21" t="s">
        <v>48</v>
      </c>
      <c r="C126" s="21" t="s">
        <v>130</v>
      </c>
      <c r="D126" s="23">
        <v>195.3</v>
      </c>
      <c r="E126" s="23">
        <v>198.9</v>
      </c>
      <c r="F126" s="24">
        <f t="shared" si="9"/>
        <v>0.98190045248868785</v>
      </c>
      <c r="G126" s="6"/>
    </row>
    <row r="127" spans="1:7" ht="52.5" x14ac:dyDescent="0.2">
      <c r="A127" s="29" t="s">
        <v>331</v>
      </c>
      <c r="B127" s="35" t="s">
        <v>384</v>
      </c>
      <c r="C127" s="21" t="s">
        <v>131</v>
      </c>
      <c r="D127" s="23">
        <v>32.1</v>
      </c>
      <c r="E127" s="23">
        <v>35.68</v>
      </c>
      <c r="F127" s="24">
        <f t="shared" si="9"/>
        <v>0.89966367713004491</v>
      </c>
      <c r="G127" s="6"/>
    </row>
    <row r="128" spans="1:7" ht="52.5" x14ac:dyDescent="0.2">
      <c r="A128" s="29" t="s">
        <v>332</v>
      </c>
      <c r="B128" s="25" t="s">
        <v>379</v>
      </c>
      <c r="C128" s="21" t="s">
        <v>132</v>
      </c>
      <c r="D128" s="23">
        <f>D129+D130+D131</f>
        <v>1.8</v>
      </c>
      <c r="E128" s="23">
        <f>SUM(E129:E131)</f>
        <v>22.31</v>
      </c>
      <c r="F128" s="24">
        <f t="shared" si="9"/>
        <v>8.0681308830121035E-2</v>
      </c>
      <c r="G128" s="6"/>
    </row>
    <row r="129" spans="1:9" ht="79.5" customHeight="1" x14ac:dyDescent="0.2">
      <c r="A129" s="29" t="s">
        <v>333</v>
      </c>
      <c r="B129" s="25" t="s">
        <v>379</v>
      </c>
      <c r="C129" s="21" t="s">
        <v>133</v>
      </c>
      <c r="D129" s="23">
        <v>0</v>
      </c>
      <c r="E129" s="23">
        <v>18.7</v>
      </c>
      <c r="F129" s="24">
        <f t="shared" si="9"/>
        <v>0</v>
      </c>
      <c r="G129" s="6"/>
    </row>
    <row r="130" spans="1:9" ht="69.95" customHeight="1" x14ac:dyDescent="0.2">
      <c r="A130" s="29" t="s">
        <v>334</v>
      </c>
      <c r="B130" s="21" t="s">
        <v>48</v>
      </c>
      <c r="C130" s="21" t="s">
        <v>134</v>
      </c>
      <c r="D130" s="23">
        <v>0</v>
      </c>
      <c r="E130" s="23">
        <f>[3]Лист2!E129</f>
        <v>0</v>
      </c>
      <c r="F130" s="24" t="e">
        <f t="shared" si="9"/>
        <v>#DIV/0!</v>
      </c>
      <c r="G130" s="6"/>
    </row>
    <row r="131" spans="1:9" ht="69.95" customHeight="1" x14ac:dyDescent="0.2">
      <c r="A131" s="29" t="s">
        <v>335</v>
      </c>
      <c r="B131" s="35" t="s">
        <v>384</v>
      </c>
      <c r="C131" s="21" t="s">
        <v>135</v>
      </c>
      <c r="D131" s="23">
        <v>1.8</v>
      </c>
      <c r="E131" s="23">
        <v>3.61</v>
      </c>
      <c r="F131" s="24">
        <f t="shared" si="9"/>
        <v>0.49861495844875348</v>
      </c>
      <c r="G131" s="6"/>
    </row>
    <row r="132" spans="1:9" ht="69.95" customHeight="1" x14ac:dyDescent="0.2">
      <c r="A132" s="29" t="s">
        <v>336</v>
      </c>
      <c r="B132" s="25" t="s">
        <v>379</v>
      </c>
      <c r="C132" s="21" t="s">
        <v>136</v>
      </c>
      <c r="D132" s="23">
        <f>D133+D134+D135</f>
        <v>951.89</v>
      </c>
      <c r="E132" s="23">
        <f>SUM(E133:E135)</f>
        <v>887.13</v>
      </c>
      <c r="F132" s="24">
        <f t="shared" si="9"/>
        <v>1.0729994476570515</v>
      </c>
      <c r="G132" s="6"/>
    </row>
    <row r="133" spans="1:9" ht="69.95" customHeight="1" x14ac:dyDescent="0.2">
      <c r="A133" s="29" t="s">
        <v>337</v>
      </c>
      <c r="B133" s="25" t="s">
        <v>379</v>
      </c>
      <c r="C133" s="21" t="s">
        <v>137</v>
      </c>
      <c r="D133" s="23">
        <v>818.4</v>
      </c>
      <c r="E133" s="23">
        <v>737.2</v>
      </c>
      <c r="F133" s="24">
        <f t="shared" si="9"/>
        <v>1.1101465002712967</v>
      </c>
      <c r="G133" s="6"/>
    </row>
    <row r="134" spans="1:9" ht="69.95" customHeight="1" x14ac:dyDescent="0.2">
      <c r="A134" s="29" t="s">
        <v>338</v>
      </c>
      <c r="B134" s="21" t="s">
        <v>48</v>
      </c>
      <c r="C134" s="21" t="s">
        <v>138</v>
      </c>
      <c r="D134" s="23">
        <v>106.39</v>
      </c>
      <c r="E134" s="23">
        <v>117.3</v>
      </c>
      <c r="F134" s="24">
        <f t="shared" si="9"/>
        <v>0.90699062233589089</v>
      </c>
      <c r="G134" s="6"/>
    </row>
    <row r="135" spans="1:9" ht="69.95" customHeight="1" x14ac:dyDescent="0.2">
      <c r="A135" s="29" t="s">
        <v>339</v>
      </c>
      <c r="B135" s="35" t="s">
        <v>384</v>
      </c>
      <c r="C135" s="21" t="s">
        <v>139</v>
      </c>
      <c r="D135" s="23">
        <v>27.1</v>
      </c>
      <c r="E135" s="23">
        <v>32.630000000000003</v>
      </c>
      <c r="F135" s="24">
        <f t="shared" si="9"/>
        <v>0.83052405761569104</v>
      </c>
      <c r="G135" s="6"/>
    </row>
    <row r="136" spans="1:9" ht="69.95" customHeight="1" x14ac:dyDescent="0.2">
      <c r="A136" s="29" t="s">
        <v>340</v>
      </c>
      <c r="B136" s="25" t="s">
        <v>379</v>
      </c>
      <c r="C136" s="21" t="s">
        <v>140</v>
      </c>
      <c r="D136" s="23">
        <v>20.2</v>
      </c>
      <c r="E136" s="23">
        <f>SUM(E137:E139)</f>
        <v>16.93</v>
      </c>
      <c r="F136" s="24">
        <f t="shared" si="9"/>
        <v>1.1931482575310099</v>
      </c>
      <c r="G136" s="6"/>
    </row>
    <row r="137" spans="1:9" ht="69.95" customHeight="1" x14ac:dyDescent="0.2">
      <c r="A137" s="29" t="s">
        <v>341</v>
      </c>
      <c r="B137" s="25" t="s">
        <v>379</v>
      </c>
      <c r="C137" s="21" t="s">
        <v>141</v>
      </c>
      <c r="D137" s="23">
        <v>0</v>
      </c>
      <c r="E137" s="23">
        <f>[2]Лист2!E92</f>
        <v>0</v>
      </c>
      <c r="F137" s="24" t="e">
        <f t="shared" si="9"/>
        <v>#DIV/0!</v>
      </c>
      <c r="G137" s="6"/>
    </row>
    <row r="138" spans="1:9" ht="69.95" customHeight="1" x14ac:dyDescent="0.2">
      <c r="A138" s="29" t="s">
        <v>342</v>
      </c>
      <c r="B138" s="21" t="s">
        <v>48</v>
      </c>
      <c r="C138" s="21" t="s">
        <v>142</v>
      </c>
      <c r="D138" s="23">
        <v>0</v>
      </c>
      <c r="E138" s="23">
        <f>[3]Лист2!E137</f>
        <v>0</v>
      </c>
      <c r="F138" s="24" t="e">
        <f t="shared" si="9"/>
        <v>#DIV/0!</v>
      </c>
      <c r="G138" s="6"/>
    </row>
    <row r="139" spans="1:9" ht="69.95" customHeight="1" x14ac:dyDescent="0.2">
      <c r="A139" s="29" t="s">
        <v>343</v>
      </c>
      <c r="B139" s="35" t="s">
        <v>384</v>
      </c>
      <c r="C139" s="21" t="s">
        <v>143</v>
      </c>
      <c r="D139" s="23">
        <v>20.2</v>
      </c>
      <c r="E139" s="23">
        <v>16.93</v>
      </c>
      <c r="F139" s="24">
        <f t="shared" si="9"/>
        <v>1.1931482575310099</v>
      </c>
      <c r="G139" s="6"/>
    </row>
    <row r="140" spans="1:9" ht="52.5" x14ac:dyDescent="0.2">
      <c r="A140" s="22" t="s">
        <v>144</v>
      </c>
      <c r="B140" s="25" t="s">
        <v>379</v>
      </c>
      <c r="C140" s="39" t="s">
        <v>145</v>
      </c>
      <c r="D140" s="37"/>
      <c r="E140" s="37"/>
      <c r="F140" s="40"/>
      <c r="G140" s="6"/>
    </row>
    <row r="141" spans="1:9" ht="52.5" x14ac:dyDescent="0.2">
      <c r="A141" s="22" t="s">
        <v>344</v>
      </c>
      <c r="B141" s="25" t="s">
        <v>379</v>
      </c>
      <c r="C141" s="36" t="s">
        <v>151</v>
      </c>
      <c r="D141" s="37"/>
      <c r="E141" s="44">
        <f>[4]План!D160/1000000</f>
        <v>478.5763</v>
      </c>
      <c r="F141" s="40"/>
      <c r="G141" s="6"/>
    </row>
    <row r="142" spans="1:9" ht="52.5" x14ac:dyDescent="0.2">
      <c r="A142" s="22" t="s">
        <v>345</v>
      </c>
      <c r="B142" s="25" t="s">
        <v>379</v>
      </c>
      <c r="C142" s="21" t="s">
        <v>146</v>
      </c>
      <c r="D142" s="37">
        <v>1583.9</v>
      </c>
      <c r="E142" s="23">
        <v>1251.7</v>
      </c>
      <c r="F142" s="24">
        <f>D142/E142</f>
        <v>1.2653990572820963</v>
      </c>
      <c r="G142" s="6"/>
      <c r="I142" s="7"/>
    </row>
    <row r="143" spans="1:9" ht="52.5" x14ac:dyDescent="0.2">
      <c r="A143" s="22" t="s">
        <v>346</v>
      </c>
      <c r="B143" s="25" t="s">
        <v>379</v>
      </c>
      <c r="C143" s="21" t="s">
        <v>152</v>
      </c>
      <c r="D143" s="37">
        <v>1357.527</v>
      </c>
      <c r="E143" s="23">
        <v>571</v>
      </c>
      <c r="F143" s="24">
        <f>D143/E143</f>
        <v>2.3774553415061295</v>
      </c>
      <c r="G143" s="6"/>
    </row>
    <row r="144" spans="1:9" ht="52.5" x14ac:dyDescent="0.2">
      <c r="A144" s="22" t="s">
        <v>347</v>
      </c>
      <c r="B144" s="25" t="s">
        <v>379</v>
      </c>
      <c r="C144" s="36" t="s">
        <v>153</v>
      </c>
      <c r="D144" s="37"/>
      <c r="E144" s="37"/>
      <c r="F144" s="40"/>
      <c r="G144" s="6"/>
    </row>
    <row r="145" spans="1:7" ht="52.5" x14ac:dyDescent="0.2">
      <c r="A145" s="22" t="s">
        <v>348</v>
      </c>
      <c r="B145" s="25" t="s">
        <v>379</v>
      </c>
      <c r="C145" s="21" t="s">
        <v>154</v>
      </c>
      <c r="D145" s="37">
        <v>226.4</v>
      </c>
      <c r="E145" s="23">
        <v>232.2</v>
      </c>
      <c r="F145" s="24">
        <f>D145/E145</f>
        <v>0.9750215331610681</v>
      </c>
      <c r="G145" s="6"/>
    </row>
    <row r="146" spans="1:7" ht="52.5" x14ac:dyDescent="0.2">
      <c r="A146" s="22" t="s">
        <v>349</v>
      </c>
      <c r="B146" s="25" t="s">
        <v>379</v>
      </c>
      <c r="C146" s="36" t="s">
        <v>155</v>
      </c>
      <c r="D146" s="37"/>
      <c r="E146" s="44">
        <f>[5]Факт!D161/1000000</f>
        <v>478.17847098999999</v>
      </c>
      <c r="F146" s="40"/>
      <c r="G146" s="6"/>
    </row>
    <row r="147" spans="1:7" ht="52.5" x14ac:dyDescent="0.2">
      <c r="A147" s="22" t="s">
        <v>350</v>
      </c>
      <c r="B147" s="25" t="s">
        <v>379</v>
      </c>
      <c r="C147" s="21" t="s">
        <v>146</v>
      </c>
      <c r="D147" s="37">
        <v>1564.5</v>
      </c>
      <c r="E147" s="23">
        <v>1233.5</v>
      </c>
      <c r="F147" s="24">
        <f>D147/E147</f>
        <v>1.2683421159302797</v>
      </c>
      <c r="G147" s="6"/>
    </row>
    <row r="148" spans="1:7" ht="52.5" x14ac:dyDescent="0.2">
      <c r="A148" s="22" t="s">
        <v>351</v>
      </c>
      <c r="B148" s="25" t="s">
        <v>379</v>
      </c>
      <c r="C148" s="21" t="s">
        <v>152</v>
      </c>
      <c r="D148" s="37">
        <v>1318.51</v>
      </c>
      <c r="E148" s="23">
        <v>559.5</v>
      </c>
      <c r="F148" s="24">
        <f>D148/E148</f>
        <v>2.3565862377122428</v>
      </c>
      <c r="G148" s="6"/>
    </row>
    <row r="149" spans="1:7" ht="52.5" x14ac:dyDescent="0.2">
      <c r="A149" s="22" t="s">
        <v>352</v>
      </c>
      <c r="B149" s="25" t="s">
        <v>379</v>
      </c>
      <c r="C149" s="36" t="s">
        <v>153</v>
      </c>
      <c r="D149" s="37"/>
      <c r="E149" s="37"/>
      <c r="F149" s="40"/>
      <c r="G149" s="6"/>
    </row>
    <row r="150" spans="1:7" ht="52.5" x14ac:dyDescent="0.2">
      <c r="A150" s="22" t="s">
        <v>353</v>
      </c>
      <c r="B150" s="25" t="s">
        <v>379</v>
      </c>
      <c r="C150" s="21" t="s">
        <v>154</v>
      </c>
      <c r="D150" s="37">
        <v>245.99</v>
      </c>
      <c r="E150" s="23">
        <v>234</v>
      </c>
      <c r="F150" s="24">
        <f>D150/E150</f>
        <v>1.0512393162393163</v>
      </c>
      <c r="G150" s="6"/>
    </row>
    <row r="151" spans="1:7" ht="52.5" x14ac:dyDescent="0.2">
      <c r="A151" s="22" t="s">
        <v>354</v>
      </c>
      <c r="B151" s="25" t="s">
        <v>379</v>
      </c>
      <c r="C151" s="36" t="s">
        <v>151</v>
      </c>
      <c r="D151" s="37"/>
      <c r="E151" s="37"/>
      <c r="F151" s="40"/>
      <c r="G151" s="6"/>
    </row>
    <row r="152" spans="1:7" ht="52.5" x14ac:dyDescent="0.2">
      <c r="A152" s="22" t="s">
        <v>355</v>
      </c>
      <c r="B152" s="25" t="s">
        <v>379</v>
      </c>
      <c r="C152" s="21" t="s">
        <v>156</v>
      </c>
      <c r="D152" s="37">
        <v>1643.77</v>
      </c>
      <c r="E152" s="23">
        <v>1293.9000000000001</v>
      </c>
      <c r="F152" s="24">
        <f>D152/E152</f>
        <v>1.270399567199938</v>
      </c>
      <c r="G152" s="6"/>
    </row>
    <row r="153" spans="1:7" ht="52.5" x14ac:dyDescent="0.2">
      <c r="A153" s="22" t="s">
        <v>356</v>
      </c>
      <c r="B153" s="25" t="s">
        <v>379</v>
      </c>
      <c r="C153" s="36" t="s">
        <v>155</v>
      </c>
      <c r="D153" s="37"/>
      <c r="E153" s="37"/>
      <c r="F153" s="40"/>
      <c r="G153" s="6"/>
    </row>
    <row r="154" spans="1:7" ht="52.5" x14ac:dyDescent="0.2">
      <c r="A154" s="22" t="s">
        <v>357</v>
      </c>
      <c r="B154" s="25" t="s">
        <v>379</v>
      </c>
      <c r="C154" s="21" t="s">
        <v>157</v>
      </c>
      <c r="D154" s="37">
        <v>1448.94</v>
      </c>
      <c r="E154" s="23">
        <v>1209.7</v>
      </c>
      <c r="F154" s="24">
        <f>D154/E154</f>
        <v>1.1977680416632224</v>
      </c>
      <c r="G154" s="6"/>
    </row>
    <row r="155" spans="1:7" ht="52.5" x14ac:dyDescent="0.2">
      <c r="A155" s="22" t="s">
        <v>358</v>
      </c>
      <c r="B155" s="25" t="s">
        <v>379</v>
      </c>
      <c r="C155" s="21" t="s">
        <v>158</v>
      </c>
      <c r="D155" s="37">
        <v>167.14400000000001</v>
      </c>
      <c r="E155" s="23">
        <v>99.1</v>
      </c>
      <c r="F155" s="24">
        <f t="shared" ref="F155:F161" si="10">D155/E155</f>
        <v>1.6866195761856713</v>
      </c>
      <c r="G155" s="6"/>
    </row>
    <row r="156" spans="1:7" ht="52.5" x14ac:dyDescent="0.2">
      <c r="A156" s="22" t="s">
        <v>359</v>
      </c>
      <c r="B156" s="25" t="s">
        <v>379</v>
      </c>
      <c r="C156" s="21" t="s">
        <v>159</v>
      </c>
      <c r="D156" s="37">
        <v>768.03</v>
      </c>
      <c r="E156" s="23">
        <v>577.29999999999995</v>
      </c>
      <c r="F156" s="24">
        <f t="shared" si="10"/>
        <v>1.3303828165598477</v>
      </c>
      <c r="G156" s="6"/>
    </row>
    <row r="157" spans="1:7" ht="52.5" x14ac:dyDescent="0.2">
      <c r="A157" s="22" t="s">
        <v>360</v>
      </c>
      <c r="B157" s="25" t="s">
        <v>379</v>
      </c>
      <c r="C157" s="21" t="s">
        <v>160</v>
      </c>
      <c r="D157" s="37">
        <v>132.1</v>
      </c>
      <c r="E157" s="23">
        <v>103.9</v>
      </c>
      <c r="F157" s="24">
        <f t="shared" si="10"/>
        <v>1.271414821944177</v>
      </c>
      <c r="G157" s="6"/>
    </row>
    <row r="158" spans="1:7" ht="52.5" x14ac:dyDescent="0.2">
      <c r="A158" s="22" t="s">
        <v>361</v>
      </c>
      <c r="B158" s="25" t="s">
        <v>379</v>
      </c>
      <c r="C158" s="21" t="s">
        <v>161</v>
      </c>
      <c r="D158" s="37">
        <v>120.1</v>
      </c>
      <c r="E158" s="23">
        <v>111.2</v>
      </c>
      <c r="F158" s="24">
        <f t="shared" si="10"/>
        <v>1.0800359712230214</v>
      </c>
      <c r="G158" s="6"/>
    </row>
    <row r="159" spans="1:7" ht="52.5" x14ac:dyDescent="0.2">
      <c r="A159" s="22" t="s">
        <v>362</v>
      </c>
      <c r="B159" s="25" t="s">
        <v>379</v>
      </c>
      <c r="C159" s="21" t="s">
        <v>147</v>
      </c>
      <c r="D159" s="37">
        <f>D147/D5*1000000</f>
        <v>48867.718257066997</v>
      </c>
      <c r="E159" s="23">
        <v>38167.599999999999</v>
      </c>
      <c r="F159" s="24">
        <f t="shared" si="10"/>
        <v>1.2803455878039751</v>
      </c>
      <c r="G159" s="6"/>
    </row>
    <row r="160" spans="1:7" ht="52.5" x14ac:dyDescent="0.2">
      <c r="A160" s="22" t="s">
        <v>363</v>
      </c>
      <c r="B160" s="25" t="s">
        <v>379</v>
      </c>
      <c r="C160" s="21" t="s">
        <v>162</v>
      </c>
      <c r="D160" s="37">
        <f>D150/D5*1000000</f>
        <v>7683.5858191472753</v>
      </c>
      <c r="E160" s="23">
        <v>7240.5</v>
      </c>
      <c r="F160" s="24">
        <f t="shared" si="10"/>
        <v>1.0611954725705788</v>
      </c>
      <c r="G160" s="6"/>
    </row>
    <row r="161" spans="1:7" ht="52.5" x14ac:dyDescent="0.2">
      <c r="A161" s="22" t="s">
        <v>364</v>
      </c>
      <c r="B161" s="25" t="s">
        <v>379</v>
      </c>
      <c r="C161" s="21" t="s">
        <v>163</v>
      </c>
      <c r="D161" s="37">
        <v>8497.7999999999993</v>
      </c>
      <c r="E161" s="23">
        <v>10320.700000000001</v>
      </c>
      <c r="F161" s="24">
        <f t="shared" si="10"/>
        <v>0.82337438352049752</v>
      </c>
      <c r="G161" s="6"/>
    </row>
    <row r="162" spans="1:7" ht="52.5" x14ac:dyDescent="0.2">
      <c r="A162" s="34" t="s">
        <v>46</v>
      </c>
      <c r="B162" s="25" t="s">
        <v>379</v>
      </c>
      <c r="C162" s="26" t="s">
        <v>11</v>
      </c>
      <c r="D162" s="27"/>
      <c r="E162" s="27"/>
      <c r="F162" s="28"/>
      <c r="G162" s="6"/>
    </row>
    <row r="163" spans="1:7" ht="52.5" x14ac:dyDescent="0.2">
      <c r="A163" s="34" t="s">
        <v>207</v>
      </c>
      <c r="B163" s="35" t="s">
        <v>384</v>
      </c>
      <c r="C163" s="21" t="s">
        <v>12</v>
      </c>
      <c r="D163" s="37">
        <v>722490</v>
      </c>
      <c r="E163" s="23">
        <v>736342.4</v>
      </c>
      <c r="F163" s="24">
        <f>D163/E163</f>
        <v>0.98118755622384368</v>
      </c>
      <c r="G163" s="6"/>
    </row>
    <row r="164" spans="1:7" ht="52.5" x14ac:dyDescent="0.2">
      <c r="A164" s="34" t="s">
        <v>208</v>
      </c>
      <c r="B164" s="35" t="s">
        <v>384</v>
      </c>
      <c r="C164" s="21" t="s">
        <v>197</v>
      </c>
      <c r="D164" s="37">
        <v>1901.68</v>
      </c>
      <c r="E164" s="23">
        <v>13039</v>
      </c>
      <c r="F164" s="24">
        <f t="shared" ref="F164:F169" si="11">D164/E164</f>
        <v>0.14584554030217042</v>
      </c>
      <c r="G164" s="6"/>
    </row>
    <row r="165" spans="1:7" ht="52.5" x14ac:dyDescent="0.2">
      <c r="A165" s="34" t="s">
        <v>209</v>
      </c>
      <c r="B165" s="25" t="s">
        <v>379</v>
      </c>
      <c r="C165" s="21" t="s">
        <v>13</v>
      </c>
      <c r="D165" s="37">
        <f>D163/D5</f>
        <v>22.567234109011402</v>
      </c>
      <c r="E165" s="23">
        <f>E163/E5</f>
        <v>22.784281205520145</v>
      </c>
      <c r="F165" s="24">
        <f t="shared" si="11"/>
        <v>0.99047382295930597</v>
      </c>
      <c r="G165" s="6"/>
    </row>
    <row r="166" spans="1:7" ht="52.5" x14ac:dyDescent="0.2">
      <c r="A166" s="34" t="s">
        <v>210</v>
      </c>
      <c r="B166" s="35" t="s">
        <v>384</v>
      </c>
      <c r="C166" s="21" t="s">
        <v>164</v>
      </c>
      <c r="D166" s="37">
        <v>409</v>
      </c>
      <c r="E166" s="23">
        <v>432</v>
      </c>
      <c r="F166" s="24">
        <f t="shared" si="11"/>
        <v>0.9467592592592593</v>
      </c>
      <c r="G166" s="6"/>
    </row>
    <row r="167" spans="1:7" ht="52.5" x14ac:dyDescent="0.2">
      <c r="A167" s="34" t="s">
        <v>211</v>
      </c>
      <c r="B167" s="35" t="s">
        <v>384</v>
      </c>
      <c r="C167" s="21" t="s">
        <v>165</v>
      </c>
      <c r="D167" s="23">
        <v>3632.1</v>
      </c>
      <c r="E167" s="23">
        <v>3056.1</v>
      </c>
      <c r="F167" s="24">
        <f t="shared" si="11"/>
        <v>1.1884755080003926</v>
      </c>
      <c r="G167" s="6"/>
    </row>
    <row r="168" spans="1:7" ht="52.5" x14ac:dyDescent="0.2">
      <c r="A168" s="34" t="s">
        <v>212</v>
      </c>
      <c r="B168" s="35" t="s">
        <v>384</v>
      </c>
      <c r="C168" s="21" t="s">
        <v>198</v>
      </c>
      <c r="D168" s="37">
        <v>3222.9</v>
      </c>
      <c r="E168" s="23">
        <v>2312.1</v>
      </c>
      <c r="F168" s="24">
        <f t="shared" si="11"/>
        <v>1.3939275982872714</v>
      </c>
      <c r="G168" s="6"/>
    </row>
    <row r="169" spans="1:7" ht="52.5" x14ac:dyDescent="0.2">
      <c r="A169" s="34" t="s">
        <v>213</v>
      </c>
      <c r="B169" s="35" t="s">
        <v>384</v>
      </c>
      <c r="C169" s="21" t="s">
        <v>166</v>
      </c>
      <c r="D169" s="37">
        <v>8</v>
      </c>
      <c r="E169" s="23">
        <v>5</v>
      </c>
      <c r="F169" s="24">
        <f t="shared" si="11"/>
        <v>1.6</v>
      </c>
      <c r="G169" s="6"/>
    </row>
    <row r="170" spans="1:7" ht="26.25" x14ac:dyDescent="0.2">
      <c r="A170" s="34"/>
      <c r="B170" s="35"/>
      <c r="C170" s="26" t="s">
        <v>199</v>
      </c>
      <c r="D170" s="45"/>
      <c r="E170" s="45"/>
      <c r="F170" s="46"/>
      <c r="G170" s="10"/>
    </row>
    <row r="171" spans="1:7" ht="61.5" customHeight="1" x14ac:dyDescent="0.2">
      <c r="A171" s="34" t="s">
        <v>167</v>
      </c>
      <c r="B171" s="35" t="s">
        <v>384</v>
      </c>
      <c r="C171" s="21" t="s">
        <v>200</v>
      </c>
      <c r="D171" s="37">
        <v>181.3</v>
      </c>
      <c r="E171" s="23">
        <v>173.2</v>
      </c>
      <c r="F171" s="24">
        <f>D171/E171</f>
        <v>1.0467667436489609</v>
      </c>
      <c r="G171" s="6"/>
    </row>
    <row r="172" spans="1:7" ht="52.5" x14ac:dyDescent="0.2">
      <c r="A172" s="34" t="s">
        <v>214</v>
      </c>
      <c r="B172" s="35" t="s">
        <v>188</v>
      </c>
      <c r="C172" s="21" t="s">
        <v>201</v>
      </c>
      <c r="D172" s="37">
        <v>267</v>
      </c>
      <c r="E172" s="23">
        <v>153</v>
      </c>
      <c r="F172" s="24">
        <f t="shared" ref="F172:F174" si="12">D172/E172</f>
        <v>1.7450980392156863</v>
      </c>
      <c r="G172" s="6"/>
    </row>
    <row r="173" spans="1:7" ht="52.5" x14ac:dyDescent="0.2">
      <c r="A173" s="34" t="s">
        <v>215</v>
      </c>
      <c r="B173" s="35" t="s">
        <v>188</v>
      </c>
      <c r="C173" s="21" t="s">
        <v>202</v>
      </c>
      <c r="D173" s="37">
        <v>4.28</v>
      </c>
      <c r="E173" s="23">
        <v>2.6</v>
      </c>
      <c r="F173" s="24">
        <f t="shared" si="12"/>
        <v>1.6461538461538463</v>
      </c>
      <c r="G173" s="6"/>
    </row>
    <row r="174" spans="1:7" ht="52.5" x14ac:dyDescent="0.2">
      <c r="A174" s="34" t="s">
        <v>216</v>
      </c>
      <c r="B174" s="35" t="s">
        <v>384</v>
      </c>
      <c r="C174" s="21" t="s">
        <v>203</v>
      </c>
      <c r="D174" s="37">
        <v>80.69</v>
      </c>
      <c r="E174" s="23">
        <v>78.84</v>
      </c>
      <c r="F174" s="24">
        <f t="shared" si="12"/>
        <v>1.0234652460679856</v>
      </c>
      <c r="G174" s="6"/>
    </row>
    <row r="175" spans="1:7" ht="52.5" x14ac:dyDescent="0.2">
      <c r="A175" s="34" t="s">
        <v>217</v>
      </c>
      <c r="B175" s="35" t="s">
        <v>384</v>
      </c>
      <c r="C175" s="36" t="s">
        <v>204</v>
      </c>
      <c r="D175" s="37"/>
      <c r="E175" s="37"/>
      <c r="F175" s="40"/>
      <c r="G175" s="6"/>
    </row>
    <row r="176" spans="1:7" ht="52.5" x14ac:dyDescent="0.2">
      <c r="A176" s="34" t="s">
        <v>218</v>
      </c>
      <c r="B176" s="35" t="s">
        <v>384</v>
      </c>
      <c r="C176" s="21" t="s">
        <v>205</v>
      </c>
      <c r="D176" s="37">
        <v>85.6</v>
      </c>
      <c r="E176" s="23">
        <v>83.1</v>
      </c>
      <c r="F176" s="30">
        <f>D176-E176</f>
        <v>2.5</v>
      </c>
      <c r="G176" s="6"/>
    </row>
    <row r="177" spans="1:7" ht="52.5" x14ac:dyDescent="0.2">
      <c r="A177" s="34" t="s">
        <v>219</v>
      </c>
      <c r="B177" s="35" t="s">
        <v>384</v>
      </c>
      <c r="C177" s="21" t="s">
        <v>206</v>
      </c>
      <c r="D177" s="37">
        <v>59.1</v>
      </c>
      <c r="E177" s="23">
        <v>57.3</v>
      </c>
      <c r="F177" s="30">
        <f>D177-E177</f>
        <v>1.8000000000000043</v>
      </c>
      <c r="G177" s="6"/>
    </row>
    <row r="178" spans="1:7" ht="26.25" x14ac:dyDescent="0.2">
      <c r="A178" s="34" t="s">
        <v>173</v>
      </c>
      <c r="B178" s="35"/>
      <c r="C178" s="26" t="s">
        <v>169</v>
      </c>
      <c r="D178" s="27"/>
      <c r="E178" s="27"/>
      <c r="F178" s="28"/>
      <c r="G178" s="6"/>
    </row>
    <row r="179" spans="1:7" ht="52.5" x14ac:dyDescent="0.2">
      <c r="A179" s="34" t="s">
        <v>175</v>
      </c>
      <c r="B179" s="35" t="s">
        <v>168</v>
      </c>
      <c r="C179" s="21" t="s">
        <v>170</v>
      </c>
      <c r="D179" s="37">
        <v>3.7</v>
      </c>
      <c r="E179" s="23">
        <v>3.1</v>
      </c>
      <c r="F179" s="24">
        <f>D179/E179</f>
        <v>1.1935483870967742</v>
      </c>
      <c r="G179" s="6"/>
    </row>
    <row r="180" spans="1:7" ht="26.25" x14ac:dyDescent="0.2">
      <c r="A180" s="34" t="s">
        <v>177</v>
      </c>
      <c r="B180" s="35" t="s">
        <v>168</v>
      </c>
      <c r="C180" s="21" t="s">
        <v>171</v>
      </c>
      <c r="D180" s="37">
        <v>87.5</v>
      </c>
      <c r="E180" s="23">
        <v>84.5</v>
      </c>
      <c r="F180" s="30">
        <f>D180-E180</f>
        <v>3</v>
      </c>
      <c r="G180" s="6"/>
    </row>
    <row r="181" spans="1:7" ht="26.25" x14ac:dyDescent="0.2">
      <c r="A181" s="34" t="s">
        <v>178</v>
      </c>
      <c r="B181" s="35" t="s">
        <v>168</v>
      </c>
      <c r="C181" s="21" t="s">
        <v>172</v>
      </c>
      <c r="D181" s="37">
        <v>23.5</v>
      </c>
      <c r="E181" s="23">
        <v>22.4</v>
      </c>
      <c r="F181" s="30">
        <f>D181-E181</f>
        <v>1.1000000000000014</v>
      </c>
      <c r="G181" s="6"/>
    </row>
    <row r="182" spans="1:7" ht="52.5" x14ac:dyDescent="0.2">
      <c r="A182" s="34" t="s">
        <v>179</v>
      </c>
      <c r="B182" s="35" t="s">
        <v>174</v>
      </c>
      <c r="C182" s="26" t="s">
        <v>174</v>
      </c>
      <c r="D182" s="27"/>
      <c r="E182" s="27"/>
      <c r="F182" s="28"/>
      <c r="G182" s="6"/>
    </row>
    <row r="183" spans="1:7" ht="52.5" x14ac:dyDescent="0.2">
      <c r="A183" s="34" t="s">
        <v>181</v>
      </c>
      <c r="B183" s="35" t="s">
        <v>174</v>
      </c>
      <c r="C183" s="35" t="s">
        <v>371</v>
      </c>
      <c r="D183" s="37">
        <v>67</v>
      </c>
      <c r="E183" s="23">
        <v>67</v>
      </c>
      <c r="F183" s="30">
        <f>D183-E183</f>
        <v>0</v>
      </c>
      <c r="G183" s="6"/>
    </row>
    <row r="184" spans="1:7" ht="76.5" customHeight="1" x14ac:dyDescent="0.2">
      <c r="A184" s="34" t="s">
        <v>183</v>
      </c>
      <c r="B184" s="35" t="s">
        <v>174</v>
      </c>
      <c r="C184" s="35" t="s">
        <v>372</v>
      </c>
      <c r="D184" s="37">
        <v>93</v>
      </c>
      <c r="E184" s="23">
        <v>92</v>
      </c>
      <c r="F184" s="30">
        <f>D184-E184</f>
        <v>1</v>
      </c>
      <c r="G184" s="6"/>
    </row>
    <row r="185" spans="1:7" ht="52.5" x14ac:dyDescent="0.2">
      <c r="A185" s="34" t="s">
        <v>185</v>
      </c>
      <c r="B185" s="35" t="s">
        <v>174</v>
      </c>
      <c r="C185" s="35" t="s">
        <v>176</v>
      </c>
      <c r="D185" s="37">
        <v>100</v>
      </c>
      <c r="E185" s="23">
        <v>100</v>
      </c>
      <c r="F185" s="30">
        <f>D185-E185</f>
        <v>0</v>
      </c>
      <c r="G185" s="6"/>
    </row>
    <row r="186" spans="1:7" ht="52.5" x14ac:dyDescent="0.2">
      <c r="A186" s="34" t="s">
        <v>367</v>
      </c>
      <c r="B186" s="35" t="s">
        <v>174</v>
      </c>
      <c r="C186" s="35" t="s">
        <v>373</v>
      </c>
      <c r="D186" s="37">
        <v>1461</v>
      </c>
      <c r="E186" s="23">
        <v>0</v>
      </c>
      <c r="F186" s="24" t="e">
        <f>D186/E186</f>
        <v>#DIV/0!</v>
      </c>
      <c r="G186" s="6"/>
    </row>
    <row r="187" spans="1:7" ht="52.5" x14ac:dyDescent="0.2">
      <c r="A187" s="34" t="s">
        <v>368</v>
      </c>
      <c r="B187" s="35" t="s">
        <v>174</v>
      </c>
      <c r="C187" s="35" t="s">
        <v>374</v>
      </c>
      <c r="D187" s="37">
        <v>2435</v>
      </c>
      <c r="E187" s="23">
        <v>0</v>
      </c>
      <c r="F187" s="24" t="e">
        <f t="shared" ref="F187:F188" si="13">D187/E187</f>
        <v>#DIV/0!</v>
      </c>
      <c r="G187" s="6"/>
    </row>
    <row r="188" spans="1:7" ht="52.5" x14ac:dyDescent="0.2">
      <c r="A188" s="34" t="s">
        <v>369</v>
      </c>
      <c r="B188" s="35" t="s">
        <v>174</v>
      </c>
      <c r="C188" s="35" t="s">
        <v>375</v>
      </c>
      <c r="D188" s="37">
        <v>0</v>
      </c>
      <c r="E188" s="23">
        <v>0</v>
      </c>
      <c r="F188" s="24" t="e">
        <f t="shared" si="13"/>
        <v>#DIV/0!</v>
      </c>
      <c r="G188" s="6"/>
    </row>
    <row r="189" spans="1:7" ht="52.5" x14ac:dyDescent="0.2">
      <c r="A189" s="34" t="s">
        <v>370</v>
      </c>
      <c r="B189" s="35" t="s">
        <v>174</v>
      </c>
      <c r="C189" s="35" t="s">
        <v>376</v>
      </c>
      <c r="D189" s="37">
        <v>76</v>
      </c>
      <c r="E189" s="23">
        <v>78</v>
      </c>
      <c r="F189" s="30">
        <f>D189-E189</f>
        <v>-2</v>
      </c>
      <c r="G189" s="6"/>
    </row>
    <row r="190" spans="1:7" ht="26.25" customHeight="1" x14ac:dyDescent="0.2">
      <c r="A190" s="34" t="s">
        <v>187</v>
      </c>
      <c r="B190" s="35" t="s">
        <v>180</v>
      </c>
      <c r="C190" s="26" t="s">
        <v>180</v>
      </c>
      <c r="D190" s="27"/>
      <c r="E190" s="27"/>
      <c r="F190" s="28"/>
      <c r="G190" s="6"/>
    </row>
    <row r="191" spans="1:7" ht="80.25" customHeight="1" x14ac:dyDescent="0.2">
      <c r="A191" s="34" t="s">
        <v>190</v>
      </c>
      <c r="B191" s="35" t="s">
        <v>180</v>
      </c>
      <c r="C191" s="21" t="s">
        <v>182</v>
      </c>
      <c r="D191" s="37">
        <f>D193/D192*100</f>
        <v>91.666666666666657</v>
      </c>
      <c r="E191" s="23">
        <f>E193/E192*100</f>
        <v>100</v>
      </c>
      <c r="F191" s="30">
        <f>D191-E191</f>
        <v>-8.3333333333333428</v>
      </c>
      <c r="G191" s="6"/>
    </row>
    <row r="192" spans="1:7" ht="69" customHeight="1" x14ac:dyDescent="0.2">
      <c r="A192" s="34" t="s">
        <v>192</v>
      </c>
      <c r="B192" s="35" t="s">
        <v>180</v>
      </c>
      <c r="C192" s="21" t="s">
        <v>184</v>
      </c>
      <c r="D192" s="37">
        <v>12</v>
      </c>
      <c r="E192" s="23">
        <v>15</v>
      </c>
      <c r="F192" s="24">
        <f>D192/E192</f>
        <v>0.8</v>
      </c>
      <c r="G192" s="6"/>
    </row>
    <row r="193" spans="1:7" ht="31.5" customHeight="1" x14ac:dyDescent="0.2">
      <c r="A193" s="34" t="s">
        <v>194</v>
      </c>
      <c r="B193" s="35" t="s">
        <v>180</v>
      </c>
      <c r="C193" s="21" t="s">
        <v>186</v>
      </c>
      <c r="D193" s="37">
        <v>11</v>
      </c>
      <c r="E193" s="23">
        <v>15</v>
      </c>
      <c r="F193" s="24">
        <f>D193/E193</f>
        <v>0.73333333333333328</v>
      </c>
      <c r="G193" s="6"/>
    </row>
    <row r="194" spans="1:7" ht="26.25" x14ac:dyDescent="0.2">
      <c r="A194" s="34" t="s">
        <v>220</v>
      </c>
      <c r="B194" s="35" t="s">
        <v>188</v>
      </c>
      <c r="C194" s="26" t="s">
        <v>189</v>
      </c>
      <c r="D194" s="27"/>
      <c r="E194" s="27"/>
      <c r="F194" s="28"/>
      <c r="G194" s="6"/>
    </row>
    <row r="195" spans="1:7" ht="52.5" x14ac:dyDescent="0.2">
      <c r="A195" s="34" t="s">
        <v>221</v>
      </c>
      <c r="B195" s="35" t="s">
        <v>188</v>
      </c>
      <c r="C195" s="21" t="s">
        <v>191</v>
      </c>
      <c r="D195" s="23">
        <v>12.2</v>
      </c>
      <c r="E195" s="47">
        <v>13.5</v>
      </c>
      <c r="F195" s="30">
        <f>D195-E195</f>
        <v>-1.3000000000000007</v>
      </c>
      <c r="G195" s="6"/>
    </row>
    <row r="196" spans="1:7" ht="52.5" x14ac:dyDescent="0.2">
      <c r="A196" s="34" t="s">
        <v>222</v>
      </c>
      <c r="B196" s="35" t="s">
        <v>188</v>
      </c>
      <c r="C196" s="21" t="s">
        <v>193</v>
      </c>
      <c r="D196" s="23">
        <v>3</v>
      </c>
      <c r="E196" s="23">
        <v>5</v>
      </c>
      <c r="F196" s="24">
        <f>D196/E196</f>
        <v>0.6</v>
      </c>
      <c r="G196" s="6"/>
    </row>
    <row r="197" spans="1:7" ht="26.25" x14ac:dyDescent="0.2">
      <c r="A197" s="34" t="s">
        <v>223</v>
      </c>
      <c r="B197" s="35" t="s">
        <v>188</v>
      </c>
      <c r="C197" s="21" t="s">
        <v>195</v>
      </c>
      <c r="D197" s="23">
        <v>12946.02</v>
      </c>
      <c r="E197" s="47">
        <v>9361.98</v>
      </c>
      <c r="F197" s="24">
        <f>D197/E197</f>
        <v>1.3828292732947518</v>
      </c>
      <c r="G197" s="6"/>
    </row>
    <row r="198" spans="1:7" ht="18.75" customHeight="1" x14ac:dyDescent="0.2">
      <c r="A198" s="8" t="s">
        <v>196</v>
      </c>
      <c r="B198" s="8"/>
      <c r="C198" s="8"/>
      <c r="D198" s="13"/>
      <c r="E198" s="13"/>
      <c r="F198" s="8"/>
    </row>
    <row r="199" spans="1:7" x14ac:dyDescent="0.2">
      <c r="A199" s="9"/>
      <c r="B199" s="9"/>
      <c r="C199" s="9"/>
      <c r="D199" s="14"/>
      <c r="E199" s="14"/>
      <c r="F199" s="9"/>
    </row>
  </sheetData>
  <autoFilter ref="A3:G199"/>
  <mergeCells count="2">
    <mergeCell ref="A2:G2"/>
    <mergeCell ref="E1:F1"/>
  </mergeCells>
  <phoneticPr fontId="2" type="noConversion"/>
  <pageMargins left="0.39370078740157483" right="0.39370078740157483" top="0.39370078740157483" bottom="0.39370078740157483" header="0" footer="0"/>
  <pageSetup paperSize="9" scale="38" fitToHeight="7" orientation="portrait" r:id="rId1"/>
  <headerFooter alignWithMargins="0">
    <oddFooter>&amp;C&amp;P</oddFooter>
  </headerFooter>
  <rowBreaks count="5" manualBreakCount="5">
    <brk id="35" max="5" man="1"/>
    <brk id="65" max="5" man="1"/>
    <brk id="99" max="5" man="1"/>
    <brk id="136" max="5" man="1"/>
    <brk id="169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Лист1</vt:lpstr>
      <vt:lpstr>Лист2!Область_печати</vt:lpstr>
    </vt:vector>
  </TitlesOfParts>
  <Company>ЗАО "НИТРО"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Полянских Маргарита Александровна</dc:creator>
  <cp:lastModifiedBy>Алексеенко Татьяна</cp:lastModifiedBy>
  <cp:lastPrinted>2019-03-05T05:19:47Z</cp:lastPrinted>
  <dcterms:created xsi:type="dcterms:W3CDTF">2006-01-11T04:21:36Z</dcterms:created>
  <dcterms:modified xsi:type="dcterms:W3CDTF">2020-04-21T05:11:06Z</dcterms:modified>
</cp:coreProperties>
</file>