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465" windowWidth="13095" windowHeight="9135"/>
  </bookViews>
  <sheets>
    <sheet name="Лист2" sheetId="1" r:id="rId1"/>
  </sheets>
  <externalReferences>
    <externalReference r:id="rId2"/>
    <externalReference r:id="rId3"/>
  </externalReferences>
  <definedNames>
    <definedName name="_xlnm._FilterDatabase" localSheetId="0" hidden="1">Лист2!$A$2:$G$128</definedName>
    <definedName name="_xlnm.Print_Titles" localSheetId="0">Лист2!$1:$2</definedName>
    <definedName name="_xlnm.Print_Area" localSheetId="0">Лист2!$A$1:$G$129</definedName>
  </definedNames>
  <calcPr calcId="145621"/>
</workbook>
</file>

<file path=xl/calcChain.xml><?xml version="1.0" encoding="utf-8"?>
<calcChain xmlns="http://schemas.openxmlformats.org/spreadsheetml/2006/main">
  <c r="D107" i="1" l="1"/>
  <c r="F28" i="1" l="1"/>
  <c r="F22" i="1" l="1"/>
  <c r="D21" i="1"/>
  <c r="F20" i="1"/>
  <c r="D19" i="1"/>
  <c r="F18" i="1"/>
  <c r="D17" i="1"/>
  <c r="E15" i="1"/>
  <c r="D15" i="1"/>
  <c r="F16" i="1"/>
  <c r="E31" i="1" l="1"/>
  <c r="D31" i="1" l="1"/>
  <c r="F8" i="1" l="1"/>
  <c r="F127" i="1" l="1"/>
  <c r="F125" i="1"/>
  <c r="D58" i="1" l="1"/>
  <c r="D64" i="1"/>
  <c r="D69" i="1"/>
  <c r="D74" i="1"/>
  <c r="D79" i="1"/>
  <c r="D83" i="1"/>
  <c r="D87" i="1"/>
  <c r="D91" i="1"/>
  <c r="D108" i="1"/>
  <c r="F126" i="1"/>
  <c r="E121" i="1"/>
  <c r="E108" i="1"/>
  <c r="E91" i="1"/>
  <c r="E87" i="1"/>
  <c r="E83" i="1"/>
  <c r="E79" i="1"/>
  <c r="E74" i="1"/>
  <c r="E69" i="1"/>
  <c r="E64" i="1"/>
  <c r="E58" i="1"/>
  <c r="D63" i="1" l="1"/>
  <c r="E63" i="1"/>
  <c r="F78" i="1"/>
  <c r="F73" i="1" l="1"/>
  <c r="F68" i="1"/>
  <c r="F99" i="1" l="1"/>
  <c r="F98" i="1"/>
  <c r="F97" i="1"/>
  <c r="F77" i="1"/>
  <c r="F12" i="1"/>
  <c r="F11" i="1"/>
  <c r="F123" i="1" l="1"/>
  <c r="F122" i="1"/>
  <c r="F117" i="1" l="1"/>
  <c r="F21" i="1"/>
  <c r="F94" i="1" l="1"/>
  <c r="F90" i="1"/>
  <c r="F86" i="1"/>
  <c r="F82" i="1"/>
  <c r="F72" i="1"/>
  <c r="F71" i="1"/>
  <c r="F70" i="1"/>
  <c r="F115" i="1"/>
  <c r="F114" i="1"/>
  <c r="F45" i="1"/>
  <c r="F5" i="1"/>
  <c r="F67" i="1"/>
  <c r="F66" i="1"/>
  <c r="F65" i="1"/>
  <c r="F74" i="1" l="1"/>
  <c r="F64" i="1"/>
  <c r="F69" i="1"/>
  <c r="F63" i="1" l="1"/>
  <c r="F113" i="1" l="1"/>
  <c r="F111" i="1"/>
  <c r="F110" i="1"/>
  <c r="F109" i="1"/>
  <c r="F105" i="1"/>
  <c r="F104" i="1"/>
  <c r="F103" i="1"/>
  <c r="F102" i="1"/>
  <c r="F101" i="1"/>
  <c r="F100" i="1"/>
  <c r="F96" i="1"/>
  <c r="F91" i="1"/>
  <c r="F83" i="1"/>
  <c r="F76" i="1"/>
  <c r="F75" i="1"/>
  <c r="F60" i="1"/>
  <c r="F59" i="1"/>
  <c r="F58" i="1"/>
  <c r="F52" i="1"/>
  <c r="F53" i="1" s="1"/>
  <c r="F50" i="1"/>
  <c r="F51" i="1" s="1"/>
  <c r="F48" i="1"/>
  <c r="F47" i="1"/>
  <c r="F46" i="1"/>
  <c r="F42" i="1"/>
  <c r="F43" i="1" s="1"/>
  <c r="F40" i="1"/>
  <c r="F41" i="1" s="1"/>
  <c r="F38" i="1"/>
  <c r="F39" i="1" s="1"/>
  <c r="F36" i="1"/>
  <c r="F37" i="1" s="1"/>
  <c r="F34" i="1"/>
  <c r="F33" i="1"/>
  <c r="F31" i="1"/>
  <c r="F32" i="1" s="1"/>
  <c r="F29" i="1"/>
  <c r="F27" i="1"/>
  <c r="F23" i="1"/>
  <c r="F19" i="1"/>
  <c r="F17" i="1"/>
  <c r="F15" i="1"/>
  <c r="F13" i="1"/>
  <c r="F10" i="1"/>
  <c r="F9" i="1"/>
  <c r="F6" i="1"/>
  <c r="F4" i="1"/>
  <c r="F88" i="1" l="1"/>
  <c r="F80" i="1"/>
  <c r="F89" i="1"/>
  <c r="F87" i="1"/>
  <c r="F81" i="1"/>
  <c r="F79" i="1"/>
  <c r="F107" i="1" l="1"/>
  <c r="F108" i="1"/>
</calcChain>
</file>

<file path=xl/sharedStrings.xml><?xml version="1.0" encoding="utf-8"?>
<sst xmlns="http://schemas.openxmlformats.org/spreadsheetml/2006/main" count="424" uniqueCount="261">
  <si>
    <t>Наименование показателей</t>
  </si>
  <si>
    <t>Структура населения</t>
  </si>
  <si>
    <t>Показатели доходов населения</t>
  </si>
  <si>
    <t>Среднемесячная заработная плата по полному кругу предприятий, руб.</t>
  </si>
  <si>
    <t>Средний душевой доход, руб.</t>
  </si>
  <si>
    <t>Промышленность и сельское хозяйство</t>
  </si>
  <si>
    <t>Производство молока во всех категориях хозяйств, тонн</t>
  </si>
  <si>
    <t>Производство мяса на убой в живом весе во всех категориях хозяйств, тонн</t>
  </si>
  <si>
    <t>Строительство и транспорт</t>
  </si>
  <si>
    <t>Перевезено грузов автомобильным траспортом, тыс. тонн</t>
  </si>
  <si>
    <t>Перевезено пассажиров автомобильным транспортом, тыс. чел.</t>
  </si>
  <si>
    <t>Торговля и услуги</t>
  </si>
  <si>
    <t>Инвестиционная деятельность</t>
  </si>
  <si>
    <t>Финансы предприятий</t>
  </si>
  <si>
    <t>образование</t>
  </si>
  <si>
    <t>Бюджетная обеспеченность (доходы муниципального бюджета  в расчете на 1 жителя), руб. на чел.</t>
  </si>
  <si>
    <t>Жилье и его доступность</t>
  </si>
  <si>
    <t>Общая площадь жилого фонда, кв.м.</t>
  </si>
  <si>
    <t>Обеспеченность жильем (общая площадь жилищного фонда муниципального образования  в расчете на 1 жителя), кв. м. на чел.</t>
  </si>
  <si>
    <t>X</t>
  </si>
  <si>
    <t>Доходы бюджета -всего, млн. руб.</t>
  </si>
  <si>
    <t>Объем производства продукции сельского хозяйства (во всех категориях хозяйств), млн. руб.</t>
  </si>
  <si>
    <t>Прибыль прибыльных предприятий, организаций,  млн. руб.</t>
  </si>
  <si>
    <t>Удельный вес прибыльных предприятий, всего, %*</t>
  </si>
  <si>
    <t>Убытки предприятий, организаций, млн. руб.</t>
  </si>
  <si>
    <t>Кредиторская задолженность всего, млн.руб.</t>
  </si>
  <si>
    <t xml:space="preserve">Дебиторская задолженность всего, млн.руб. </t>
  </si>
  <si>
    <t>Доля малоимущих граждан, зарегистрированных в органах социальной защиты,%*</t>
  </si>
  <si>
    <t>Количество  человек, нуждающихся в стационарном обслуживании в учреждениях социальной защиты, чел.</t>
  </si>
  <si>
    <t>Среднемесячная заработная плата работников бюджетной сферы, руб.</t>
  </si>
  <si>
    <t>в том числе объем бытовых услуг, млн. руб.</t>
  </si>
  <si>
    <t>Ввод жилья за счет всех источников финасирования, кв. м. общей площади</t>
  </si>
  <si>
    <t>Количество граждан, стоящих в очереди на получение социального жилья, чел.</t>
  </si>
  <si>
    <t>Количество малых предприятий, ед.</t>
  </si>
  <si>
    <t>Численность занятых на малых предприятиях,  чел.</t>
  </si>
  <si>
    <t>Численность индивидуальных предпринимателей, чел.</t>
  </si>
  <si>
    <t>Социальная сфера</t>
  </si>
  <si>
    <t>Доля малого бизнеса в общем объеме выпуска товаров, работ и услуг, %*</t>
  </si>
  <si>
    <t>Охват детей диспансерным наблюдением, %*</t>
  </si>
  <si>
    <t>из нее просроченная кредиторская задолженность, млн. руб.</t>
  </si>
  <si>
    <t>из нее просроченная дебиторская задолженность, млн. руб.</t>
  </si>
  <si>
    <t>Численность населения, получившего государственную  и муниципальную поддержку на строительство, приобретение жилья, чел.</t>
  </si>
  <si>
    <t xml:space="preserve">Консолидированный муниципальный бюджет </t>
  </si>
  <si>
    <t>в т.ч. собственные доходы, включая безвозмездные поступления, кроме субвенций, млн. руб.</t>
  </si>
  <si>
    <t>ЖКХ</t>
  </si>
  <si>
    <t>муниципальное управление</t>
  </si>
  <si>
    <t>Объем отгруженных товаров собственного производства,  выполненных работ и услуг собственными силами организаций по  видам экономической деятельности: добыча полезных ископаемых, обрабатывающие отрасли, производство и распределение электроэнергии, газа и  воды, млн. руб.</t>
  </si>
  <si>
    <t>культуру</t>
  </si>
  <si>
    <t>Общий фонд оплаты труда (для расчета среднемесячной заработной платы), млн. руб.</t>
  </si>
  <si>
    <t>Среднесписочная численность работников, чел. (для расчета среднемесячной заработной платы)</t>
  </si>
  <si>
    <t xml:space="preserve">Надой молока на 1 корову, кг </t>
  </si>
  <si>
    <t>Просроченная задолженность по заработной плате на конец отчетного периода всего, млн. руб.</t>
  </si>
  <si>
    <t>производство и распределение электроэнергии, газа и  воды, млн. руб.</t>
  </si>
  <si>
    <t>Объем платных услуг населению , млн. руб.</t>
  </si>
  <si>
    <t>в т.ч. налоговыми и неналоговыми доходами</t>
  </si>
  <si>
    <t>Сумма выплат социальной помощи на 1 получателя, руб.</t>
  </si>
  <si>
    <t>Численность занятых в экономике, тыс.чел.</t>
  </si>
  <si>
    <t>Туризм</t>
  </si>
  <si>
    <t>Индекс промышленного производства,%</t>
  </si>
  <si>
    <t>Индекс производства продукции сельского хозяйства,%</t>
  </si>
  <si>
    <t>Оборот розничной торговли, млн. руб.</t>
  </si>
  <si>
    <t>Оборот общественного питания, млн. руб.</t>
  </si>
  <si>
    <t>Объем инвестиций в основной капитал за счет всех источников финансирования, млн. руб.</t>
  </si>
  <si>
    <t>обрабатывающие отрасли, млн.руб.</t>
  </si>
  <si>
    <t xml:space="preserve"> В том числе из общего объема отгруженных товаров:                                                                      добыча полезных ископаемых, млн. руб.</t>
  </si>
  <si>
    <t xml:space="preserve">Количество сформированных в муниципальных районах участков под туристско-рекреационные объекты, ед. </t>
  </si>
  <si>
    <t xml:space="preserve">Количество вновь построенных и реконструированных объектов туристской инфраструктуры, ед. </t>
  </si>
  <si>
    <t>Индекс производства,%</t>
  </si>
  <si>
    <t>Индекс производства по виду деятельности "строительство",%</t>
  </si>
  <si>
    <t>Индекс физического объема оборота розничной торговли,%</t>
  </si>
  <si>
    <t>Индекс физического объема оборота общественного питания,%</t>
  </si>
  <si>
    <t>Индекс физического объема платных услуг, %</t>
  </si>
  <si>
    <t>Индекс физического объема бытовых услуг,%</t>
  </si>
  <si>
    <t>Индекс объема инвестиций,%</t>
  </si>
  <si>
    <t>1.</t>
  </si>
  <si>
    <t>1.1.</t>
  </si>
  <si>
    <t>1.2.</t>
  </si>
  <si>
    <t>1.3.</t>
  </si>
  <si>
    <t>2.</t>
  </si>
  <si>
    <t>2.1.</t>
  </si>
  <si>
    <t>2.2.</t>
  </si>
  <si>
    <t>2.3.</t>
  </si>
  <si>
    <t>2.4.</t>
  </si>
  <si>
    <t>2.5.</t>
  </si>
  <si>
    <t>2.6.</t>
  </si>
  <si>
    <t>3.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</si>
  <si>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</si>
  <si>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</si>
  <si>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</si>
  <si>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</si>
  <si>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</si>
  <si>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</si>
  <si>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</si>
  <si>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</si>
  <si>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</si>
  <si>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</si>
  <si>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</si>
  <si>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</si>
  <si>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4.</t>
  </si>
  <si>
    <t>4.1.</t>
  </si>
  <si>
    <t>4.2.</t>
  </si>
  <si>
    <t>4.3.</t>
  </si>
  <si>
    <t>4.4.</t>
  </si>
  <si>
    <t>5.</t>
  </si>
  <si>
    <t>5.1.</t>
  </si>
  <si>
    <t>5.2.</t>
  </si>
  <si>
    <t>5.3.</t>
  </si>
  <si>
    <t>5.4.</t>
  </si>
  <si>
    <t>5.5.</t>
  </si>
  <si>
    <t>5.6.</t>
  </si>
  <si>
    <t>5.7.</t>
  </si>
  <si>
    <t>5.8.</t>
  </si>
  <si>
    <t>6.</t>
  </si>
  <si>
    <t>6.1.</t>
  </si>
  <si>
    <t>6.2.</t>
  </si>
  <si>
    <t>6.3.</t>
  </si>
  <si>
    <t>6.4.</t>
  </si>
  <si>
    <t>7.</t>
  </si>
  <si>
    <t>7.1.</t>
  </si>
  <si>
    <t>7.2.</t>
  </si>
  <si>
    <t>7.3.</t>
  </si>
  <si>
    <t>7.4.</t>
  </si>
  <si>
    <t>8.</t>
  </si>
  <si>
    <t>8.1.</t>
  </si>
  <si>
    <t>8.2.</t>
  </si>
  <si>
    <t>9.</t>
  </si>
  <si>
    <t>9.1.</t>
  </si>
  <si>
    <t>9.1.2.</t>
  </si>
  <si>
    <t>9.1.1.</t>
  </si>
  <si>
    <t>9.2.</t>
  </si>
  <si>
    <t>9.3.</t>
  </si>
  <si>
    <t>9.4.</t>
  </si>
  <si>
    <t>9.5.</t>
  </si>
  <si>
    <t>10.</t>
  </si>
  <si>
    <t>10.1.</t>
  </si>
  <si>
    <t>10.2.</t>
  </si>
  <si>
    <t>10.2.1.</t>
  </si>
  <si>
    <t>10.2.2.</t>
  </si>
  <si>
    <t>10.2.3.</t>
  </si>
  <si>
    <t>10.2.4.</t>
  </si>
  <si>
    <t>10.3.</t>
  </si>
  <si>
    <t>10.4.</t>
  </si>
  <si>
    <t>11.</t>
  </si>
  <si>
    <t>11.1.</t>
  </si>
  <si>
    <t>11.2.</t>
  </si>
  <si>
    <t>11.3.</t>
  </si>
  <si>
    <t>11.4.</t>
  </si>
  <si>
    <t>11.5.</t>
  </si>
  <si>
    <t>12.</t>
  </si>
  <si>
    <t>12.1.</t>
  </si>
  <si>
    <t>12.2.</t>
  </si>
  <si>
    <t>12.3.</t>
  </si>
  <si>
    <t>* Динамика показателей в процентном  измерении  (удельный вес, доля), рассчитывается как разность этих показателей  в отчетном и предыдущем году</t>
  </si>
  <si>
    <r>
      <t>Уровень официально зарегистрированной безработицы,%</t>
    </r>
    <r>
      <rPr>
        <b/>
        <sz val="14"/>
        <rFont val="Times New Roman"/>
        <family val="1"/>
        <charset val="204"/>
      </rPr>
      <t>*</t>
    </r>
  </si>
  <si>
    <t>Ответственный</t>
  </si>
  <si>
    <t>Моисеенко Т.В.</t>
  </si>
  <si>
    <t>УСХ</t>
  </si>
  <si>
    <t>Беллер Е.В.</t>
  </si>
  <si>
    <t>ЦРБ</t>
  </si>
  <si>
    <t>ООСОН</t>
  </si>
  <si>
    <t>Отдел труда</t>
  </si>
  <si>
    <t>из них налоговые и неналоговые доходы</t>
  </si>
  <si>
    <t>Производство зерна, тыс.тонн</t>
  </si>
  <si>
    <t>Урожайность зерновых, ц/га</t>
  </si>
  <si>
    <t>9.2.3.</t>
  </si>
  <si>
    <t>Насонова Е.В.</t>
  </si>
  <si>
    <t>Прибыль прибыльных предприятий, организаций в сельском хозяйстве,  млн. руб.</t>
  </si>
  <si>
    <t>Прибыль прибыльных предприятий, организаций в ЖКХ,  млн. руб.</t>
  </si>
  <si>
    <t>9.4.1</t>
  </si>
  <si>
    <t>9.4.2</t>
  </si>
  <si>
    <t>9.4.3</t>
  </si>
  <si>
    <t>9.4.4</t>
  </si>
  <si>
    <t>9.4.5</t>
  </si>
  <si>
    <t>9.4.6</t>
  </si>
  <si>
    <t>9.4.7</t>
  </si>
  <si>
    <t>9.5.1</t>
  </si>
  <si>
    <t>9.5.2</t>
  </si>
  <si>
    <t>9.5.3</t>
  </si>
  <si>
    <t>9.5.4</t>
  </si>
  <si>
    <t>9.5.5</t>
  </si>
  <si>
    <t>9.5.6</t>
  </si>
  <si>
    <t>9.5.7</t>
  </si>
  <si>
    <t>в том числе в промышленности</t>
  </si>
  <si>
    <t>Убытки предприятий, организаций в промышленности, млн. руб.</t>
  </si>
  <si>
    <t>Кредиторская задолженность всего в промышленности, млн.руб.</t>
  </si>
  <si>
    <t>из нее просроченная кредиторская задолженность в промышленности, млн. руб.</t>
  </si>
  <si>
    <t xml:space="preserve">Дебиторская задолженность всего в промышленности, млн.руб. </t>
  </si>
  <si>
    <t>из нее просроченная дебиторская задолженность в промышленности, млн. руб.</t>
  </si>
  <si>
    <t>Убытки предприятий, организаций в сельском хозяйстве, млн. руб.</t>
  </si>
  <si>
    <t>Кредиторская задолженность всего в сельском хозяйстве, млн.руб.</t>
  </si>
  <si>
    <t>из нее просроченная кредиторская задолженность в сельском хозяйстве, млн. руб.</t>
  </si>
  <si>
    <t xml:space="preserve">Дебиторская задолженность всего в сельском хозяйстве, млн.руб. </t>
  </si>
  <si>
    <t>из нее просроченная дебиторская задолженность в сельском хозяйстве, млн. руб.</t>
  </si>
  <si>
    <t>Убытки предприятий, организаций в ЖКХ, млн. руб.</t>
  </si>
  <si>
    <t>Кредиторская задолженность всего в ЖКХ, млн.руб.</t>
  </si>
  <si>
    <t>из нее просроченная кредиторская задолженность в ЖКХ, млн. руб.</t>
  </si>
  <si>
    <t xml:space="preserve">Дебиторская задолженность всего в ЖКХ, млн.руб. </t>
  </si>
  <si>
    <t>из нее просроченная дебиторская задолженность в ЖКХ, млн. руб.</t>
  </si>
  <si>
    <t>Глуходед Н.А.</t>
  </si>
  <si>
    <t>Охват работающего населения   профилактическими осмотрами, %*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</si>
  <si>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</si>
  <si>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</si>
  <si>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</si>
  <si>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</si>
  <si>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</si>
  <si>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</si>
  <si>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</si>
  <si>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</si>
  <si>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Всего предприятий, организаций, единиц</t>
  </si>
  <si>
    <t>Всего предприятий, организаций в промышленности, единиц</t>
  </si>
  <si>
    <t>Всего предприятий, организаций в сельском хозяйстве, единиц</t>
  </si>
  <si>
    <t>Всего предприятий, организаций в ЖКХ, единиц</t>
  </si>
  <si>
    <t>Прибыльных  предприятий, организаций, единиц</t>
  </si>
  <si>
    <t>Прибыльных  предприятий, организаций в промышленности, единиц</t>
  </si>
  <si>
    <t>Прибыльных  предприятий, организаций в сельском хозяйстве, единиц</t>
  </si>
  <si>
    <t>Прибыльных  предприятий, организаций в ЖКХ, единиц</t>
  </si>
  <si>
    <t>Подпись</t>
  </si>
  <si>
    <t xml:space="preserve"> - </t>
  </si>
  <si>
    <t>-</t>
  </si>
  <si>
    <t>Объем выполненных работ  по виду деятельности "строительство", млн. руб.</t>
  </si>
  <si>
    <t>в том числе инвестиции за счет средств бюджетов всех уровней, млн. руб.</t>
  </si>
  <si>
    <t>Малое предпринимательство</t>
  </si>
  <si>
    <t>Здравоохранение</t>
  </si>
  <si>
    <t>Образование</t>
  </si>
  <si>
    <t>Опека</t>
  </si>
  <si>
    <t>13</t>
  </si>
  <si>
    <t>13.1</t>
  </si>
  <si>
    <t>13.2</t>
  </si>
  <si>
    <t>13.3</t>
  </si>
  <si>
    <t>14</t>
  </si>
  <si>
    <t>14.1</t>
  </si>
  <si>
    <t>14.2</t>
  </si>
  <si>
    <t>14.3</t>
  </si>
  <si>
    <t>15</t>
  </si>
  <si>
    <t>15.1</t>
  </si>
  <si>
    <t>15.2</t>
  </si>
  <si>
    <t>15.3</t>
  </si>
  <si>
    <t>Доступность дошкольного образования, %</t>
  </si>
  <si>
    <t>Численность выявленных детей-сирот и детей, оставшихся без попечения родителей, чел.</t>
  </si>
  <si>
    <t>Численность детей в возрасте от 3 до 7 лет, получающих дошкольное образование в текущем году, чел.</t>
  </si>
  <si>
    <t>Численность детей в возрасте от 3 до 7 лет, находящихся в очереди на получение в текущем году дошкольного образования, чел.</t>
  </si>
  <si>
    <t>Доля детей-сирот и детей, оставшихся без попечения родителей, устроенных в семьи из числа выявленных, %</t>
  </si>
  <si>
    <t>Численность детей-сирот и детей, устроенных в семьи из числа выявленных, чел.</t>
  </si>
  <si>
    <t xml:space="preserve"> 1 полугодие 2015 года</t>
  </si>
  <si>
    <t>9.2.4.</t>
  </si>
  <si>
    <t>Прибыль прибыльных транспортных предприятий, организаций,  млн. руб.</t>
  </si>
  <si>
    <t>9.2.9</t>
  </si>
  <si>
    <t>9.2.10</t>
  </si>
  <si>
    <t>Всего транспортных предприятий, единиц</t>
  </si>
  <si>
    <t>Прибыльных  транспортных предприятий, единиц</t>
  </si>
  <si>
    <t>Убытки транспортных предприятий, млн. руб.</t>
  </si>
  <si>
    <t>9.3.1</t>
  </si>
  <si>
    <t>9.3.2</t>
  </si>
  <si>
    <t>9.3.3</t>
  </si>
  <si>
    <t>9.3.4</t>
  </si>
  <si>
    <t xml:space="preserve">Число детей, умерших в возрасте до 1 год, чел. на 1000 родившихся живыми
</t>
  </si>
  <si>
    <t xml:space="preserve"> 1 полугодие 2016 года</t>
  </si>
  <si>
    <t xml:space="preserve"> ОСНОВНЫЕ ПОКАЗАТЕЛИ СОЦИАЛЬНО-ЭКОНОМИЧЕСКОГО РАЗВИТИЯ СУЗУНСКОГО РАЙОНА
 за 1 полугодие 2016 года</t>
  </si>
  <si>
    <t>в % к 1 полугодию
 2015 года</t>
  </si>
  <si>
    <t>Расходы бюджета-всего, млн. руб., 
в том числе на:</t>
  </si>
  <si>
    <t>Численность населения на 01.01.2016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</si>
</sst>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0.0%"/>
    <numFmt numFmtId="167" formatCode="0.0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3" tint="-0.49998474074526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7" fillId="0" borderId="0"/>
    <xf numFmtId="0" fontId="6" fillId="0" borderId="0"/>
    <xf numFmtId="164" fontId="2" fillId="0" borderId="0" applyFont="0" applyFill="0" applyBorder="0" applyAlignment="0" applyProtection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166" fontId="3" fillId="0" borderId="0" xfId="1" applyNumberFormat="1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7" fontId="3" fillId="0" borderId="1" xfId="4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167" fontId="5" fillId="0" borderId="4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164" fontId="3" fillId="0" borderId="1" xfId="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2" xfId="3"/>
    <cellStyle name="Обычный 2 2" xfId="6"/>
    <cellStyle name="Обычный 2 2 2" xfId="8"/>
    <cellStyle name="Обычный 3" xfId="2"/>
    <cellStyle name="Обычный 4" xfId="5"/>
    <cellStyle name="Процентный" xfId="1" builtinId="5"/>
    <cellStyle name="Процентный 2" xfId="7"/>
    <cellStyle name="Процентный 2 2" xfId="9"/>
    <cellStyle name="Финансовый" xfId="4" builtinId="3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58;&#1054;&#1043;&#1048;/2016/2/&#1087;&#1088;&#1086;&#1084;&#1099;&#1096;&#1083;&#1077;&#1085;&#1085;&#1086;&#1089;&#1090;&#1100;%202016-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58;&#1054;&#1043;&#1048;/2016/2/&#1080;&#1085;&#1074;&#1077;&#1089;&#1090;&#1080;&#1094;&#1080;&#1080;%2016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йст+Сопостав"/>
      <sheetName val="Натур. показ."/>
      <sheetName val="Показатели"/>
      <sheetName val="Приб+убыт+Дт+Кт2"/>
      <sheetName val="Лист1"/>
      <sheetName val="Лист2"/>
    </sheetNames>
    <sheetDataSet>
      <sheetData sheetId="0">
        <row r="75">
          <cell r="E75">
            <v>5027.8249999999998</v>
          </cell>
          <cell r="H75">
            <v>0.94428147659854966</v>
          </cell>
        </row>
        <row r="79">
          <cell r="E79">
            <v>59289.7</v>
          </cell>
          <cell r="H79">
            <v>1.1095651416293149</v>
          </cell>
        </row>
        <row r="80">
          <cell r="D80">
            <v>1291574.9988899997</v>
          </cell>
          <cell r="E80">
            <v>1421343.9080886699</v>
          </cell>
          <cell r="H80">
            <v>1.022167023609833</v>
          </cell>
        </row>
        <row r="81">
          <cell r="E81">
            <v>1357026.38308867</v>
          </cell>
          <cell r="H81">
            <v>1.0190272909545712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</sheetNames>
    <sheetDataSet>
      <sheetData sheetId="0">
        <row r="5">
          <cell r="B5">
            <v>152727.35999999999</v>
          </cell>
        </row>
        <row r="6">
          <cell r="B6">
            <v>121738.728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0"/>
  <sheetViews>
    <sheetView tabSelected="1" zoomScale="55" zoomScaleNormal="55" workbookViewId="0">
      <pane ySplit="2" topLeftCell="A3" activePane="bottomLeft" state="frozen"/>
      <selection activeCell="C1" sqref="C1"/>
      <selection pane="bottomLeft" activeCell="C7" sqref="C7"/>
    </sheetView>
  </sheetViews>
  <sheetFormatPr defaultColWidth="8.85546875" defaultRowHeight="18.75" outlineLevelRow="1" outlineLevelCol="1" x14ac:dyDescent="0.2"/>
  <cols>
    <col min="1" max="1" width="9.28515625" style="1" customWidth="1"/>
    <col min="2" max="2" width="22.140625" style="1" hidden="1" customWidth="1" outlineLevel="1"/>
    <col min="3" max="3" width="93" style="1" customWidth="1" collapsed="1"/>
    <col min="4" max="4" width="16.28515625" style="3" customWidth="1"/>
    <col min="5" max="5" width="16.7109375" style="3" customWidth="1"/>
    <col min="6" max="6" width="15" style="4" customWidth="1"/>
    <col min="7" max="7" width="28.7109375" style="1" hidden="1" customWidth="1"/>
    <col min="8" max="8" width="15" style="1" bestFit="1" customWidth="1"/>
    <col min="9" max="16384" width="8.85546875" style="1"/>
  </cols>
  <sheetData>
    <row r="1" spans="1:7" ht="72" customHeight="1" x14ac:dyDescent="0.2">
      <c r="A1" s="39" t="s">
        <v>257</v>
      </c>
      <c r="B1" s="39"/>
      <c r="C1" s="39"/>
      <c r="D1" s="39"/>
      <c r="E1" s="39"/>
      <c r="F1" s="39"/>
      <c r="G1" s="39"/>
    </row>
    <row r="2" spans="1:7" ht="71.25" customHeight="1" x14ac:dyDescent="0.2">
      <c r="A2" s="10"/>
      <c r="B2" s="10" t="s">
        <v>154</v>
      </c>
      <c r="C2" s="9" t="s">
        <v>0</v>
      </c>
      <c r="D2" s="16" t="s">
        <v>256</v>
      </c>
      <c r="E2" s="27" t="s">
        <v>243</v>
      </c>
      <c r="F2" s="32" t="s">
        <v>258</v>
      </c>
      <c r="G2" s="14" t="s">
        <v>216</v>
      </c>
    </row>
    <row r="3" spans="1:7" x14ac:dyDescent="0.2">
      <c r="A3" s="11" t="s">
        <v>74</v>
      </c>
      <c r="B3" s="11" t="s">
        <v>160</v>
      </c>
      <c r="C3" s="5" t="s">
        <v>1</v>
      </c>
      <c r="D3" s="22"/>
      <c r="E3" s="22"/>
      <c r="F3" s="34"/>
      <c r="G3" s="18"/>
    </row>
    <row r="4" spans="1:7" x14ac:dyDescent="0.2">
      <c r="A4" s="11" t="s">
        <v>75</v>
      </c>
      <c r="B4" s="11" t="s">
        <v>160</v>
      </c>
      <c r="C4" s="11" t="s">
        <v>260</v>
      </c>
      <c r="D4" s="23">
        <v>32324</v>
      </c>
      <c r="E4" s="23">
        <v>32505</v>
      </c>
      <c r="F4" s="32">
        <f>D4/E4</f>
        <v>0.99443162590370715</v>
      </c>
      <c r="G4" s="18"/>
    </row>
    <row r="5" spans="1:7" x14ac:dyDescent="0.2">
      <c r="A5" s="11" t="s">
        <v>76</v>
      </c>
      <c r="B5" s="11" t="s">
        <v>160</v>
      </c>
      <c r="C5" s="10" t="s">
        <v>153</v>
      </c>
      <c r="D5" s="23">
        <v>1.9</v>
      </c>
      <c r="E5" s="23">
        <v>2</v>
      </c>
      <c r="F5" s="7">
        <f>D5-E5</f>
        <v>-0.10000000000000009</v>
      </c>
      <c r="G5" s="18"/>
    </row>
    <row r="6" spans="1:7" x14ac:dyDescent="0.2">
      <c r="A6" s="12" t="s">
        <v>77</v>
      </c>
      <c r="B6" s="11" t="s">
        <v>160</v>
      </c>
      <c r="C6" s="11" t="s">
        <v>56</v>
      </c>
      <c r="D6" s="23">
        <v>13.3</v>
      </c>
      <c r="E6" s="23">
        <v>13.9</v>
      </c>
      <c r="F6" s="32">
        <f>D6/E6</f>
        <v>0.95683453237410077</v>
      </c>
      <c r="G6" s="8"/>
    </row>
    <row r="7" spans="1:7" x14ac:dyDescent="0.2">
      <c r="A7" s="11" t="s">
        <v>78</v>
      </c>
      <c r="B7" s="11" t="s">
        <v>160</v>
      </c>
      <c r="C7" s="5" t="s">
        <v>2</v>
      </c>
      <c r="D7" s="22"/>
      <c r="E7" s="22"/>
      <c r="F7" s="34"/>
      <c r="G7" s="18"/>
    </row>
    <row r="8" spans="1:7" x14ac:dyDescent="0.2">
      <c r="A8" s="20" t="s">
        <v>79</v>
      </c>
      <c r="B8" s="11" t="s">
        <v>160</v>
      </c>
      <c r="C8" s="37" t="s">
        <v>3</v>
      </c>
      <c r="D8" s="24">
        <v>17205</v>
      </c>
      <c r="E8" s="24">
        <v>16977</v>
      </c>
      <c r="F8" s="32">
        <f>D8/E8</f>
        <v>1.0134299346174236</v>
      </c>
      <c r="G8" s="8"/>
    </row>
    <row r="9" spans="1:7" x14ac:dyDescent="0.2">
      <c r="A9" s="20" t="s">
        <v>80</v>
      </c>
      <c r="B9" s="11" t="s">
        <v>160</v>
      </c>
      <c r="C9" s="37" t="s">
        <v>29</v>
      </c>
      <c r="D9" s="24">
        <v>18100</v>
      </c>
      <c r="E9" s="24">
        <v>17729</v>
      </c>
      <c r="F9" s="32">
        <f t="shared" ref="F9:F13" si="0">D9/E9</f>
        <v>1.0209261661684246</v>
      </c>
      <c r="G9" s="8"/>
    </row>
    <row r="10" spans="1:7" ht="37.5" x14ac:dyDescent="0.2">
      <c r="A10" s="20" t="s">
        <v>81</v>
      </c>
      <c r="B10" s="11" t="s">
        <v>160</v>
      </c>
      <c r="C10" s="10" t="s">
        <v>48</v>
      </c>
      <c r="D10" s="23">
        <v>693.7</v>
      </c>
      <c r="E10" s="23">
        <v>688.5</v>
      </c>
      <c r="F10" s="32">
        <f t="shared" si="0"/>
        <v>1.0075526506899057</v>
      </c>
      <c r="G10" s="8"/>
    </row>
    <row r="11" spans="1:7" ht="37.5" x14ac:dyDescent="0.2">
      <c r="A11" s="20" t="s">
        <v>82</v>
      </c>
      <c r="B11" s="11" t="s">
        <v>160</v>
      </c>
      <c r="C11" s="10" t="s">
        <v>49</v>
      </c>
      <c r="D11" s="23">
        <v>6720</v>
      </c>
      <c r="E11" s="23">
        <v>6759</v>
      </c>
      <c r="F11" s="32">
        <f>D11/E11</f>
        <v>0.99422991566799823</v>
      </c>
      <c r="G11" s="8"/>
    </row>
    <row r="12" spans="1:7" ht="37.5" x14ac:dyDescent="0.2">
      <c r="A12" s="20" t="s">
        <v>83</v>
      </c>
      <c r="B12" s="11" t="s">
        <v>160</v>
      </c>
      <c r="C12" s="10" t="s">
        <v>51</v>
      </c>
      <c r="D12" s="23">
        <v>1.7</v>
      </c>
      <c r="E12" s="23">
        <v>4.5</v>
      </c>
      <c r="F12" s="32">
        <f t="shared" si="0"/>
        <v>0.37777777777777777</v>
      </c>
      <c r="G12" s="8"/>
    </row>
    <row r="13" spans="1:7" x14ac:dyDescent="0.2">
      <c r="A13" s="20" t="s">
        <v>84</v>
      </c>
      <c r="B13" s="11" t="s">
        <v>155</v>
      </c>
      <c r="C13" s="10" t="s">
        <v>4</v>
      </c>
      <c r="D13" s="27">
        <v>15118.18049750213</v>
      </c>
      <c r="E13" s="27">
        <v>14749.444387806958</v>
      </c>
      <c r="F13" s="32">
        <f t="shared" si="0"/>
        <v>1.0249999999999999</v>
      </c>
      <c r="G13" s="8"/>
    </row>
    <row r="14" spans="1:7" x14ac:dyDescent="0.2">
      <c r="A14" s="11" t="s">
        <v>85</v>
      </c>
      <c r="B14" s="12" t="s">
        <v>156</v>
      </c>
      <c r="C14" s="5" t="s">
        <v>5</v>
      </c>
      <c r="D14" s="22"/>
      <c r="E14" s="22"/>
      <c r="F14" s="34"/>
      <c r="G14" s="18"/>
    </row>
    <row r="15" spans="1:7" ht="93.75" x14ac:dyDescent="0.2">
      <c r="A15" s="12" t="s">
        <v>86</v>
      </c>
      <c r="B15" s="11" t="s">
        <v>155</v>
      </c>
      <c r="C15" s="10" t="s">
        <v>46</v>
      </c>
      <c r="D15" s="23">
        <f>'[1]Дейст+Сопостав'!$E$80/1000</f>
        <v>1421.3439080886699</v>
      </c>
      <c r="E15" s="23">
        <f>'[1]Дейст+Сопостав'!$D$80/1000</f>
        <v>1291.5749988899997</v>
      </c>
      <c r="F15" s="32">
        <f>D15/E15</f>
        <v>1.1004733827382813</v>
      </c>
      <c r="G15" s="8"/>
    </row>
    <row r="16" spans="1:7" x14ac:dyDescent="0.2">
      <c r="A16" s="12" t="s">
        <v>87</v>
      </c>
      <c r="B16" s="11" t="s">
        <v>155</v>
      </c>
      <c r="C16" s="10" t="s">
        <v>58</v>
      </c>
      <c r="D16" s="16" t="s">
        <v>19</v>
      </c>
      <c r="E16" s="27" t="s">
        <v>19</v>
      </c>
      <c r="F16" s="32">
        <f>'[1]Дейст+Сопостав'!$H$80</f>
        <v>1.022167023609833</v>
      </c>
      <c r="G16" s="8"/>
    </row>
    <row r="17" spans="1:7" ht="37.5" x14ac:dyDescent="0.2">
      <c r="A17" s="12" t="s">
        <v>88</v>
      </c>
      <c r="B17" s="11" t="s">
        <v>155</v>
      </c>
      <c r="C17" s="10" t="s">
        <v>64</v>
      </c>
      <c r="D17" s="16">
        <f>'[1]Дейст+Сопостав'!$E$75/1000</f>
        <v>5.027825</v>
      </c>
      <c r="E17" s="27">
        <v>6.0679999999999996</v>
      </c>
      <c r="F17" s="32">
        <f>D17/E17</f>
        <v>0.82858025708635474</v>
      </c>
      <c r="G17" s="8"/>
    </row>
    <row r="18" spans="1:7" x14ac:dyDescent="0.2">
      <c r="A18" s="12" t="s">
        <v>89</v>
      </c>
      <c r="B18" s="11" t="s">
        <v>155</v>
      </c>
      <c r="C18" s="10" t="s">
        <v>67</v>
      </c>
      <c r="D18" s="16" t="s">
        <v>19</v>
      </c>
      <c r="E18" s="27" t="s">
        <v>19</v>
      </c>
      <c r="F18" s="32">
        <f>'[1]Дейст+Сопостав'!$H$75</f>
        <v>0.94428147659854966</v>
      </c>
      <c r="G18" s="8"/>
    </row>
    <row r="19" spans="1:7" x14ac:dyDescent="0.2">
      <c r="A19" s="12" t="s">
        <v>90</v>
      </c>
      <c r="B19" s="11" t="s">
        <v>155</v>
      </c>
      <c r="C19" s="10" t="s">
        <v>63</v>
      </c>
      <c r="D19" s="16">
        <f>'[1]Дейст+Сопостав'!$E$81/1000</f>
        <v>1357.0263830886699</v>
      </c>
      <c r="E19" s="27">
        <v>1235.7</v>
      </c>
      <c r="F19" s="32">
        <f>D19/E19</f>
        <v>1.0981843352663834</v>
      </c>
      <c r="G19" s="8"/>
    </row>
    <row r="20" spans="1:7" x14ac:dyDescent="0.2">
      <c r="A20" s="12" t="s">
        <v>91</v>
      </c>
      <c r="B20" s="11" t="s">
        <v>155</v>
      </c>
      <c r="C20" s="10" t="s">
        <v>67</v>
      </c>
      <c r="D20" s="16" t="s">
        <v>19</v>
      </c>
      <c r="E20" s="27" t="s">
        <v>19</v>
      </c>
      <c r="F20" s="32">
        <f>'[1]Дейст+Сопостав'!$H$81</f>
        <v>1.0190272909545712</v>
      </c>
      <c r="G20" s="8"/>
    </row>
    <row r="21" spans="1:7" x14ac:dyDescent="0.2">
      <c r="A21" s="12" t="s">
        <v>91</v>
      </c>
      <c r="B21" s="11" t="s">
        <v>155</v>
      </c>
      <c r="C21" s="37" t="s">
        <v>52</v>
      </c>
      <c r="D21" s="16">
        <f>'[1]Дейст+Сопостав'!$E$79/1000</f>
        <v>59.289699999999996</v>
      </c>
      <c r="E21" s="27">
        <v>49.799700000000001</v>
      </c>
      <c r="F21" s="32">
        <f>D21/E21</f>
        <v>1.1905633969682548</v>
      </c>
      <c r="G21" s="8"/>
    </row>
    <row r="22" spans="1:7" x14ac:dyDescent="0.2">
      <c r="A22" s="12" t="s">
        <v>92</v>
      </c>
      <c r="B22" s="11" t="s">
        <v>155</v>
      </c>
      <c r="C22" s="10" t="s">
        <v>67</v>
      </c>
      <c r="D22" s="16" t="s">
        <v>19</v>
      </c>
      <c r="E22" s="27" t="s">
        <v>19</v>
      </c>
      <c r="F22" s="32">
        <f>'[1]Дейст+Сопостав'!$H$79</f>
        <v>1.1095651416293149</v>
      </c>
      <c r="G22" s="8"/>
    </row>
    <row r="23" spans="1:7" ht="37.5" x14ac:dyDescent="0.2">
      <c r="A23" s="12" t="s">
        <v>93</v>
      </c>
      <c r="B23" s="12" t="s">
        <v>156</v>
      </c>
      <c r="C23" s="10" t="s">
        <v>21</v>
      </c>
      <c r="D23" s="16">
        <v>636</v>
      </c>
      <c r="E23" s="27">
        <v>626.5</v>
      </c>
      <c r="F23" s="32">
        <f>D23/E23</f>
        <v>1.0151636073423782</v>
      </c>
      <c r="G23" s="8"/>
    </row>
    <row r="24" spans="1:7" x14ac:dyDescent="0.2">
      <c r="A24" s="12" t="s">
        <v>94</v>
      </c>
      <c r="B24" s="12" t="s">
        <v>156</v>
      </c>
      <c r="C24" s="10" t="s">
        <v>59</v>
      </c>
      <c r="D24" s="16" t="s">
        <v>19</v>
      </c>
      <c r="E24" s="27" t="s">
        <v>19</v>
      </c>
      <c r="F24" s="32">
        <v>0.95299999999999996</v>
      </c>
      <c r="G24" s="8"/>
    </row>
    <row r="25" spans="1:7" x14ac:dyDescent="0.2">
      <c r="A25" s="12" t="s">
        <v>95</v>
      </c>
      <c r="B25" s="12" t="s">
        <v>156</v>
      </c>
      <c r="C25" s="10" t="s">
        <v>162</v>
      </c>
      <c r="D25" s="16" t="s">
        <v>217</v>
      </c>
      <c r="E25" s="27" t="s">
        <v>217</v>
      </c>
      <c r="F25" s="31" t="s">
        <v>217</v>
      </c>
      <c r="G25" s="8"/>
    </row>
    <row r="26" spans="1:7" x14ac:dyDescent="0.2">
      <c r="A26" s="12" t="s">
        <v>96</v>
      </c>
      <c r="B26" s="12" t="s">
        <v>156</v>
      </c>
      <c r="C26" s="10" t="s">
        <v>163</v>
      </c>
      <c r="D26" s="16" t="s">
        <v>217</v>
      </c>
      <c r="E26" s="27" t="s">
        <v>217</v>
      </c>
      <c r="F26" s="31" t="s">
        <v>217</v>
      </c>
      <c r="G26" s="8"/>
    </row>
    <row r="27" spans="1:7" x14ac:dyDescent="0.2">
      <c r="A27" s="12" t="s">
        <v>95</v>
      </c>
      <c r="B27" s="12" t="s">
        <v>156</v>
      </c>
      <c r="C27" s="10" t="s">
        <v>6</v>
      </c>
      <c r="D27" s="16">
        <v>19536.2</v>
      </c>
      <c r="E27" s="27">
        <v>20374.3</v>
      </c>
      <c r="F27" s="32">
        <f>D27/E27</f>
        <v>0.95886484443637332</v>
      </c>
      <c r="G27" s="8"/>
    </row>
    <row r="28" spans="1:7" x14ac:dyDescent="0.2">
      <c r="A28" s="12" t="s">
        <v>96</v>
      </c>
      <c r="B28" s="12" t="s">
        <v>156</v>
      </c>
      <c r="C28" s="10" t="s">
        <v>50</v>
      </c>
      <c r="D28" s="16">
        <v>2183</v>
      </c>
      <c r="E28" s="27">
        <v>2247</v>
      </c>
      <c r="F28" s="32">
        <f>D28/E28</f>
        <v>0.97151757899421454</v>
      </c>
      <c r="G28" s="8"/>
    </row>
    <row r="29" spans="1:7" x14ac:dyDescent="0.2">
      <c r="A29" s="12" t="s">
        <v>97</v>
      </c>
      <c r="B29" s="12" t="s">
        <v>156</v>
      </c>
      <c r="C29" s="37" t="s">
        <v>7</v>
      </c>
      <c r="D29" s="16">
        <v>1659.3</v>
      </c>
      <c r="E29" s="27">
        <v>1758.8</v>
      </c>
      <c r="F29" s="32">
        <f>D29/E29</f>
        <v>0.94342733682055946</v>
      </c>
      <c r="G29" s="8"/>
    </row>
    <row r="30" spans="1:7" x14ac:dyDescent="0.2">
      <c r="A30" s="12" t="s">
        <v>98</v>
      </c>
      <c r="B30" s="12" t="s">
        <v>198</v>
      </c>
      <c r="C30" s="5" t="s">
        <v>8</v>
      </c>
      <c r="D30" s="17"/>
      <c r="E30" s="17"/>
      <c r="F30" s="34"/>
      <c r="G30" s="18"/>
    </row>
    <row r="31" spans="1:7" x14ac:dyDescent="0.2">
      <c r="A31" s="12" t="s">
        <v>99</v>
      </c>
      <c r="B31" s="12" t="s">
        <v>165</v>
      </c>
      <c r="C31" s="37" t="s">
        <v>219</v>
      </c>
      <c r="D31" s="27">
        <f>[2]Лист2!$B$6/1000</f>
        <v>121.73872800000001</v>
      </c>
      <c r="E31" s="27">
        <f>[2]Лист2!$B$5/1000</f>
        <v>152.72735999999998</v>
      </c>
      <c r="F31" s="32">
        <f>D31/E31</f>
        <v>0.79709835880093804</v>
      </c>
      <c r="G31" s="8"/>
    </row>
    <row r="32" spans="1:7" x14ac:dyDescent="0.2">
      <c r="A32" s="12" t="s">
        <v>100</v>
      </c>
      <c r="B32" s="12" t="s">
        <v>165</v>
      </c>
      <c r="C32" s="37" t="s">
        <v>68</v>
      </c>
      <c r="D32" s="16" t="s">
        <v>19</v>
      </c>
      <c r="E32" s="27" t="s">
        <v>19</v>
      </c>
      <c r="F32" s="32">
        <f>F31/1.084</f>
        <v>0.73533058929975825</v>
      </c>
      <c r="G32" s="8"/>
    </row>
    <row r="33" spans="1:7" ht="20.25" customHeight="1" x14ac:dyDescent="0.2">
      <c r="A33" s="12" t="s">
        <v>101</v>
      </c>
      <c r="B33" s="12" t="s">
        <v>198</v>
      </c>
      <c r="C33" s="10" t="s">
        <v>9</v>
      </c>
      <c r="D33" s="31">
        <v>1425.3</v>
      </c>
      <c r="E33" s="27">
        <v>1410.65</v>
      </c>
      <c r="F33" s="32">
        <f>D33/E33</f>
        <v>1.010385283380002</v>
      </c>
      <c r="G33" s="8"/>
    </row>
    <row r="34" spans="1:7" x14ac:dyDescent="0.2">
      <c r="A34" s="12" t="s">
        <v>102</v>
      </c>
      <c r="B34" s="12" t="s">
        <v>198</v>
      </c>
      <c r="C34" s="10" t="s">
        <v>10</v>
      </c>
      <c r="D34" s="31">
        <v>967.8</v>
      </c>
      <c r="E34" s="27">
        <v>983.5</v>
      </c>
      <c r="F34" s="32">
        <f>D34/E34</f>
        <v>0.98403660396542958</v>
      </c>
      <c r="G34" s="8"/>
    </row>
    <row r="35" spans="1:7" x14ac:dyDescent="0.2">
      <c r="A35" s="12" t="s">
        <v>103</v>
      </c>
      <c r="B35" s="12" t="s">
        <v>157</v>
      </c>
      <c r="C35" s="5" t="s">
        <v>11</v>
      </c>
      <c r="D35" s="17"/>
      <c r="E35" s="17"/>
      <c r="F35" s="34"/>
      <c r="G35" s="18"/>
    </row>
    <row r="36" spans="1:7" x14ac:dyDescent="0.2">
      <c r="A36" s="12" t="s">
        <v>104</v>
      </c>
      <c r="B36" s="12" t="s">
        <v>157</v>
      </c>
      <c r="C36" s="10" t="s">
        <v>60</v>
      </c>
      <c r="D36" s="31">
        <v>1390.1</v>
      </c>
      <c r="E36" s="31">
        <v>1371.2</v>
      </c>
      <c r="F36" s="32">
        <f>D36/E36</f>
        <v>1.0137835472578762</v>
      </c>
      <c r="G36" s="8"/>
    </row>
    <row r="37" spans="1:7" x14ac:dyDescent="0.2">
      <c r="A37" s="12" t="s">
        <v>105</v>
      </c>
      <c r="B37" s="12" t="s">
        <v>157</v>
      </c>
      <c r="C37" s="10" t="s">
        <v>69</v>
      </c>
      <c r="D37" s="31" t="s">
        <v>19</v>
      </c>
      <c r="E37" s="31" t="s">
        <v>19</v>
      </c>
      <c r="F37" s="32">
        <f>F36/1.073</f>
        <v>0.94481225280323977</v>
      </c>
      <c r="G37" s="8"/>
    </row>
    <row r="38" spans="1:7" x14ac:dyDescent="0.2">
      <c r="A38" s="12" t="s">
        <v>106</v>
      </c>
      <c r="B38" s="12" t="s">
        <v>157</v>
      </c>
      <c r="C38" s="10" t="s">
        <v>61</v>
      </c>
      <c r="D38" s="31">
        <v>48.9</v>
      </c>
      <c r="E38" s="31">
        <v>43.2</v>
      </c>
      <c r="F38" s="32">
        <f>D38/E38</f>
        <v>1.1319444444444444</v>
      </c>
      <c r="G38" s="8"/>
    </row>
    <row r="39" spans="1:7" x14ac:dyDescent="0.2">
      <c r="A39" s="12" t="s">
        <v>107</v>
      </c>
      <c r="B39" s="12" t="s">
        <v>157</v>
      </c>
      <c r="C39" s="37" t="s">
        <v>70</v>
      </c>
      <c r="D39" s="31" t="s">
        <v>19</v>
      </c>
      <c r="E39" s="31" t="s">
        <v>19</v>
      </c>
      <c r="F39" s="32">
        <f>F38/1.073</f>
        <v>1.054934244589417</v>
      </c>
      <c r="G39" s="8"/>
    </row>
    <row r="40" spans="1:7" x14ac:dyDescent="0.2">
      <c r="A40" s="12" t="s">
        <v>108</v>
      </c>
      <c r="B40" s="12" t="s">
        <v>157</v>
      </c>
      <c r="C40" s="10" t="s">
        <v>53</v>
      </c>
      <c r="D40" s="31">
        <v>385</v>
      </c>
      <c r="E40" s="31">
        <v>328</v>
      </c>
      <c r="F40" s="32">
        <f>D40/E40</f>
        <v>1.1737804878048781</v>
      </c>
      <c r="G40" s="8"/>
    </row>
    <row r="41" spans="1:7" x14ac:dyDescent="0.2">
      <c r="A41" s="12" t="s">
        <v>109</v>
      </c>
      <c r="B41" s="12" t="s">
        <v>157</v>
      </c>
      <c r="C41" s="10" t="s">
        <v>71</v>
      </c>
      <c r="D41" s="31" t="s">
        <v>19</v>
      </c>
      <c r="E41" s="31" t="s">
        <v>19</v>
      </c>
      <c r="F41" s="32">
        <f>F40/1.073</f>
        <v>1.0939240333689451</v>
      </c>
      <c r="G41" s="8"/>
    </row>
    <row r="42" spans="1:7" x14ac:dyDescent="0.2">
      <c r="A42" s="12" t="s">
        <v>110</v>
      </c>
      <c r="B42" s="12" t="s">
        <v>157</v>
      </c>
      <c r="C42" s="10" t="s">
        <v>30</v>
      </c>
      <c r="D42" s="31">
        <v>102.4</v>
      </c>
      <c r="E42" s="31">
        <v>83.9</v>
      </c>
      <c r="F42" s="32">
        <f>D42/E42</f>
        <v>1.2205005959475566</v>
      </c>
      <c r="G42" s="8"/>
    </row>
    <row r="43" spans="1:7" x14ac:dyDescent="0.2">
      <c r="A43" s="12" t="s">
        <v>111</v>
      </c>
      <c r="B43" s="12" t="s">
        <v>157</v>
      </c>
      <c r="C43" s="10" t="s">
        <v>72</v>
      </c>
      <c r="D43" s="31" t="s">
        <v>19</v>
      </c>
      <c r="E43" s="31" t="s">
        <v>19</v>
      </c>
      <c r="F43" s="32">
        <f>F42/1.073</f>
        <v>1.1374656066612829</v>
      </c>
      <c r="G43" s="8"/>
    </row>
    <row r="44" spans="1:7" x14ac:dyDescent="0.2">
      <c r="A44" s="12" t="s">
        <v>112</v>
      </c>
      <c r="B44" s="12" t="s">
        <v>165</v>
      </c>
      <c r="C44" s="5" t="s">
        <v>221</v>
      </c>
      <c r="D44" s="33"/>
      <c r="E44" s="33"/>
      <c r="F44" s="34"/>
      <c r="G44" s="18"/>
    </row>
    <row r="45" spans="1:7" x14ac:dyDescent="0.2">
      <c r="A45" s="12" t="s">
        <v>113</v>
      </c>
      <c r="B45" s="12" t="s">
        <v>165</v>
      </c>
      <c r="C45" s="38" t="s">
        <v>37</v>
      </c>
      <c r="D45" s="29">
        <v>45.68</v>
      </c>
      <c r="E45" s="6">
        <v>39.200000000000003</v>
      </c>
      <c r="F45" s="7">
        <f>D45-E45</f>
        <v>6.4799999999999969</v>
      </c>
      <c r="G45" s="18"/>
    </row>
    <row r="46" spans="1:7" x14ac:dyDescent="0.2">
      <c r="A46" s="12" t="s">
        <v>114</v>
      </c>
      <c r="B46" s="12" t="s">
        <v>165</v>
      </c>
      <c r="C46" s="10" t="s">
        <v>33</v>
      </c>
      <c r="D46" s="30">
        <v>195</v>
      </c>
      <c r="E46" s="26">
        <v>180</v>
      </c>
      <c r="F46" s="32">
        <f>D46/E46</f>
        <v>1.0833333333333333</v>
      </c>
      <c r="G46" s="8"/>
    </row>
    <row r="47" spans="1:7" x14ac:dyDescent="0.2">
      <c r="A47" s="12" t="s">
        <v>115</v>
      </c>
      <c r="B47" s="12" t="s">
        <v>165</v>
      </c>
      <c r="C47" s="10" t="s">
        <v>34</v>
      </c>
      <c r="D47" s="30">
        <v>2674</v>
      </c>
      <c r="E47" s="26">
        <v>2775</v>
      </c>
      <c r="F47" s="32">
        <f>D47/E47</f>
        <v>0.96360360360360364</v>
      </c>
      <c r="G47" s="8"/>
    </row>
    <row r="48" spans="1:7" x14ac:dyDescent="0.2">
      <c r="A48" s="12" t="s">
        <v>116</v>
      </c>
      <c r="B48" s="12" t="s">
        <v>165</v>
      </c>
      <c r="C48" s="10" t="s">
        <v>35</v>
      </c>
      <c r="D48" s="30">
        <v>617</v>
      </c>
      <c r="E48" s="26">
        <v>622</v>
      </c>
      <c r="F48" s="32">
        <f>D48/E48</f>
        <v>0.99196141479099675</v>
      </c>
      <c r="G48" s="8"/>
    </row>
    <row r="49" spans="1:7" x14ac:dyDescent="0.2">
      <c r="A49" s="12" t="s">
        <v>117</v>
      </c>
      <c r="B49" s="12" t="s">
        <v>165</v>
      </c>
      <c r="C49" s="5" t="s">
        <v>12</v>
      </c>
      <c r="D49" s="17"/>
      <c r="E49" s="17"/>
      <c r="F49" s="34"/>
      <c r="G49" s="18"/>
    </row>
    <row r="50" spans="1:7" ht="37.5" x14ac:dyDescent="0.2">
      <c r="A50" s="12" t="s">
        <v>118</v>
      </c>
      <c r="B50" s="12" t="s">
        <v>165</v>
      </c>
      <c r="C50" s="10" t="s">
        <v>62</v>
      </c>
      <c r="D50" s="31">
        <v>249.01</v>
      </c>
      <c r="E50" s="27">
        <v>271.03206</v>
      </c>
      <c r="F50" s="32">
        <f>D50/E50</f>
        <v>0.91874739837051012</v>
      </c>
      <c r="G50" s="18"/>
    </row>
    <row r="51" spans="1:7" x14ac:dyDescent="0.2">
      <c r="A51" s="12" t="s">
        <v>119</v>
      </c>
      <c r="B51" s="12" t="s">
        <v>165</v>
      </c>
      <c r="C51" s="10" t="s">
        <v>73</v>
      </c>
      <c r="D51" s="31" t="s">
        <v>19</v>
      </c>
      <c r="E51" s="27" t="s">
        <v>19</v>
      </c>
      <c r="F51" s="32">
        <f>F50/1.084</f>
        <v>0.84755295052630075</v>
      </c>
      <c r="G51" s="18"/>
    </row>
    <row r="52" spans="1:7" x14ac:dyDescent="0.2">
      <c r="A52" s="12" t="s">
        <v>120</v>
      </c>
      <c r="B52" s="12" t="s">
        <v>165</v>
      </c>
      <c r="C52" s="37" t="s">
        <v>220</v>
      </c>
      <c r="D52" s="31">
        <v>24.39</v>
      </c>
      <c r="E52" s="27">
        <v>69.175899999999999</v>
      </c>
      <c r="F52" s="32">
        <f>D52/E52</f>
        <v>0.35257943879299009</v>
      </c>
      <c r="G52" s="8"/>
    </row>
    <row r="53" spans="1:7" x14ac:dyDescent="0.2">
      <c r="A53" s="12" t="s">
        <v>121</v>
      </c>
      <c r="B53" s="12" t="s">
        <v>165</v>
      </c>
      <c r="C53" s="10" t="s">
        <v>73</v>
      </c>
      <c r="D53" s="31" t="s">
        <v>19</v>
      </c>
      <c r="E53" s="27" t="s">
        <v>19</v>
      </c>
      <c r="F53" s="32">
        <f>F52/1.084</f>
        <v>0.32525778486438195</v>
      </c>
      <c r="G53" s="8"/>
    </row>
    <row r="54" spans="1:7" x14ac:dyDescent="0.2">
      <c r="A54" s="12" t="s">
        <v>122</v>
      </c>
      <c r="B54" s="12" t="s">
        <v>165</v>
      </c>
      <c r="C54" s="5" t="s">
        <v>57</v>
      </c>
      <c r="D54" s="13"/>
      <c r="E54" s="13"/>
      <c r="F54" s="14"/>
      <c r="G54" s="14"/>
    </row>
    <row r="55" spans="1:7" ht="41.25" customHeight="1" x14ac:dyDescent="0.2">
      <c r="A55" s="12" t="s">
        <v>123</v>
      </c>
      <c r="B55" s="12" t="s">
        <v>165</v>
      </c>
      <c r="C55" s="10" t="s">
        <v>65</v>
      </c>
      <c r="D55" s="16">
        <v>0</v>
      </c>
      <c r="E55" s="27">
        <v>0</v>
      </c>
      <c r="F55" s="32" t="s">
        <v>218</v>
      </c>
      <c r="G55" s="8"/>
    </row>
    <row r="56" spans="1:7" ht="37.5" x14ac:dyDescent="0.2">
      <c r="A56" s="12" t="s">
        <v>124</v>
      </c>
      <c r="B56" s="12" t="s">
        <v>165</v>
      </c>
      <c r="C56" s="10" t="s">
        <v>66</v>
      </c>
      <c r="D56" s="16">
        <v>0</v>
      </c>
      <c r="E56" s="27">
        <v>0</v>
      </c>
      <c r="F56" s="32" t="s">
        <v>218</v>
      </c>
      <c r="G56" s="8"/>
    </row>
    <row r="57" spans="1:7" x14ac:dyDescent="0.2">
      <c r="A57" s="12" t="s">
        <v>125</v>
      </c>
      <c r="B57" s="12" t="s">
        <v>155</v>
      </c>
      <c r="C57" s="5" t="s">
        <v>13</v>
      </c>
      <c r="D57" s="17"/>
      <c r="E57" s="17"/>
      <c r="F57" s="34"/>
      <c r="G57" s="18"/>
    </row>
    <row r="58" spans="1:7" x14ac:dyDescent="0.2">
      <c r="A58" s="12" t="s">
        <v>126</v>
      </c>
      <c r="B58" s="12" t="s">
        <v>155</v>
      </c>
      <c r="C58" s="10" t="s">
        <v>22</v>
      </c>
      <c r="D58" s="16">
        <f>SUM(D59:D62)</f>
        <v>205.22</v>
      </c>
      <c r="E58" s="27">
        <f>SUM(E59:E62)</f>
        <v>150.6011</v>
      </c>
      <c r="F58" s="32">
        <f>D58/E58</f>
        <v>1.3626726498013626</v>
      </c>
      <c r="G58" s="8"/>
    </row>
    <row r="59" spans="1:7" x14ac:dyDescent="0.2">
      <c r="A59" s="12" t="s">
        <v>128</v>
      </c>
      <c r="B59" s="12" t="s">
        <v>155</v>
      </c>
      <c r="C59" s="10" t="s">
        <v>182</v>
      </c>
      <c r="D59" s="16">
        <v>32.22</v>
      </c>
      <c r="E59" s="27">
        <v>36.351100000000002</v>
      </c>
      <c r="F59" s="32">
        <f>D59/E59</f>
        <v>0.88635557108313079</v>
      </c>
      <c r="G59" s="8"/>
    </row>
    <row r="60" spans="1:7" x14ac:dyDescent="0.2">
      <c r="A60" s="12" t="s">
        <v>127</v>
      </c>
      <c r="B60" s="12" t="s">
        <v>156</v>
      </c>
      <c r="C60" s="37" t="s">
        <v>166</v>
      </c>
      <c r="D60" s="16">
        <v>171</v>
      </c>
      <c r="E60" s="27">
        <v>113.75</v>
      </c>
      <c r="F60" s="32">
        <f>D60/E60</f>
        <v>1.5032967032967033</v>
      </c>
      <c r="G60" s="8"/>
    </row>
    <row r="61" spans="1:7" x14ac:dyDescent="0.2">
      <c r="A61" s="12" t="s">
        <v>164</v>
      </c>
      <c r="B61" s="12" t="s">
        <v>198</v>
      </c>
      <c r="C61" s="10" t="s">
        <v>167</v>
      </c>
      <c r="D61" s="16">
        <v>1.1000000000000001</v>
      </c>
      <c r="E61" s="27">
        <v>0.4</v>
      </c>
      <c r="F61" s="32" t="s">
        <v>218</v>
      </c>
      <c r="G61" s="8"/>
    </row>
    <row r="62" spans="1:7" x14ac:dyDescent="0.2">
      <c r="A62" s="12" t="s">
        <v>244</v>
      </c>
      <c r="B62" s="12" t="s">
        <v>198</v>
      </c>
      <c r="C62" s="37" t="s">
        <v>245</v>
      </c>
      <c r="D62" s="16">
        <v>0.9</v>
      </c>
      <c r="E62" s="27">
        <v>0.1</v>
      </c>
      <c r="F62" s="32" t="s">
        <v>218</v>
      </c>
      <c r="G62" s="8"/>
    </row>
    <row r="63" spans="1:7" x14ac:dyDescent="0.2">
      <c r="A63" s="12" t="s">
        <v>129</v>
      </c>
      <c r="B63" s="12" t="s">
        <v>155</v>
      </c>
      <c r="C63" s="10" t="s">
        <v>23</v>
      </c>
      <c r="D63" s="6">
        <f>D69/D64*100</f>
        <v>76.31578947368422</v>
      </c>
      <c r="E63" s="6">
        <f>E69/E64*100</f>
        <v>72.972972972972968</v>
      </c>
      <c r="F63" s="7">
        <f>D63-E63</f>
        <v>3.3428165007112511</v>
      </c>
      <c r="G63" s="8"/>
    </row>
    <row r="64" spans="1:7" x14ac:dyDescent="0.2">
      <c r="A64" s="12" t="s">
        <v>200</v>
      </c>
      <c r="B64" s="12" t="s">
        <v>155</v>
      </c>
      <c r="C64" s="10" t="s">
        <v>208</v>
      </c>
      <c r="D64" s="15">
        <f>SUM(D65:D68)</f>
        <v>76</v>
      </c>
      <c r="E64" s="26">
        <f>SUM(E65:E68)</f>
        <v>74</v>
      </c>
      <c r="F64" s="32">
        <f t="shared" ref="F64:F74" si="1">D64/E64</f>
        <v>1.027027027027027</v>
      </c>
      <c r="G64" s="8"/>
    </row>
    <row r="65" spans="1:7" x14ac:dyDescent="0.2">
      <c r="A65" s="12" t="s">
        <v>201</v>
      </c>
      <c r="B65" s="12" t="s">
        <v>155</v>
      </c>
      <c r="C65" s="10" t="s">
        <v>209</v>
      </c>
      <c r="D65" s="15">
        <v>40</v>
      </c>
      <c r="E65" s="26">
        <v>40</v>
      </c>
      <c r="F65" s="32">
        <f t="shared" si="1"/>
        <v>1</v>
      </c>
      <c r="G65" s="8"/>
    </row>
    <row r="66" spans="1:7" x14ac:dyDescent="0.2">
      <c r="A66" s="12" t="s">
        <v>202</v>
      </c>
      <c r="B66" s="12" t="s">
        <v>156</v>
      </c>
      <c r="C66" s="37" t="s">
        <v>210</v>
      </c>
      <c r="D66" s="15">
        <v>18</v>
      </c>
      <c r="E66" s="26">
        <v>16</v>
      </c>
      <c r="F66" s="32">
        <f t="shared" si="1"/>
        <v>1.125</v>
      </c>
      <c r="G66" s="8"/>
    </row>
    <row r="67" spans="1:7" x14ac:dyDescent="0.2">
      <c r="A67" s="12" t="s">
        <v>203</v>
      </c>
      <c r="B67" s="12" t="s">
        <v>198</v>
      </c>
      <c r="C67" s="10" t="s">
        <v>211</v>
      </c>
      <c r="D67" s="15">
        <v>15</v>
      </c>
      <c r="E67" s="26">
        <v>15</v>
      </c>
      <c r="F67" s="32">
        <f t="shared" si="1"/>
        <v>1</v>
      </c>
      <c r="G67" s="8"/>
    </row>
    <row r="68" spans="1:7" x14ac:dyDescent="0.2">
      <c r="A68" s="12" t="s">
        <v>204</v>
      </c>
      <c r="B68" s="12" t="s">
        <v>198</v>
      </c>
      <c r="C68" s="10" t="s">
        <v>248</v>
      </c>
      <c r="D68" s="15">
        <v>3</v>
      </c>
      <c r="E68" s="26">
        <v>3</v>
      </c>
      <c r="F68" s="32">
        <f t="shared" si="1"/>
        <v>1</v>
      </c>
      <c r="G68" s="8"/>
    </row>
    <row r="69" spans="1:7" x14ac:dyDescent="0.2">
      <c r="A69" s="12" t="s">
        <v>205</v>
      </c>
      <c r="B69" s="12" t="s">
        <v>155</v>
      </c>
      <c r="C69" s="10" t="s">
        <v>212</v>
      </c>
      <c r="D69" s="15">
        <f>SUM(D70:D73)</f>
        <v>58</v>
      </c>
      <c r="E69" s="26">
        <f>SUM(E70:E73)</f>
        <v>54</v>
      </c>
      <c r="F69" s="32">
        <f t="shared" si="1"/>
        <v>1.0740740740740742</v>
      </c>
      <c r="G69" s="8"/>
    </row>
    <row r="70" spans="1:7" x14ac:dyDescent="0.2">
      <c r="A70" s="12" t="s">
        <v>206</v>
      </c>
      <c r="B70" s="12" t="s">
        <v>155</v>
      </c>
      <c r="C70" s="37" t="s">
        <v>213</v>
      </c>
      <c r="D70" s="15">
        <v>37</v>
      </c>
      <c r="E70" s="26">
        <v>37</v>
      </c>
      <c r="F70" s="32">
        <f t="shared" si="1"/>
        <v>1</v>
      </c>
      <c r="G70" s="8"/>
    </row>
    <row r="71" spans="1:7" x14ac:dyDescent="0.2">
      <c r="A71" s="12" t="s">
        <v>207</v>
      </c>
      <c r="B71" s="12" t="s">
        <v>156</v>
      </c>
      <c r="C71" s="37" t="s">
        <v>214</v>
      </c>
      <c r="D71" s="15">
        <v>18</v>
      </c>
      <c r="E71" s="26">
        <v>15</v>
      </c>
      <c r="F71" s="32">
        <f t="shared" si="1"/>
        <v>1.2</v>
      </c>
      <c r="G71" s="8"/>
    </row>
    <row r="72" spans="1:7" ht="17.25" customHeight="1" x14ac:dyDescent="0.2">
      <c r="A72" s="12" t="s">
        <v>246</v>
      </c>
      <c r="B72" s="12" t="s">
        <v>198</v>
      </c>
      <c r="C72" s="10" t="s">
        <v>215</v>
      </c>
      <c r="D72" s="15">
        <v>2</v>
      </c>
      <c r="E72" s="26">
        <v>1</v>
      </c>
      <c r="F72" s="32">
        <f t="shared" si="1"/>
        <v>2</v>
      </c>
      <c r="G72" s="8"/>
    </row>
    <row r="73" spans="1:7" ht="17.25" customHeight="1" x14ac:dyDescent="0.2">
      <c r="A73" s="12" t="s">
        <v>247</v>
      </c>
      <c r="B73" s="12" t="s">
        <v>198</v>
      </c>
      <c r="C73" s="10" t="s">
        <v>249</v>
      </c>
      <c r="D73" s="15">
        <v>1</v>
      </c>
      <c r="E73" s="26">
        <v>1</v>
      </c>
      <c r="F73" s="32">
        <f t="shared" si="1"/>
        <v>1</v>
      </c>
      <c r="G73" s="8"/>
    </row>
    <row r="74" spans="1:7" x14ac:dyDescent="0.2">
      <c r="A74" s="12" t="s">
        <v>130</v>
      </c>
      <c r="B74" s="12" t="s">
        <v>155</v>
      </c>
      <c r="C74" s="10" t="s">
        <v>24</v>
      </c>
      <c r="D74" s="16">
        <f>SUM(D75:D78)</f>
        <v>10.099</v>
      </c>
      <c r="E74" s="27">
        <f>SUM(E75:E78)</f>
        <v>15.796200000000001</v>
      </c>
      <c r="F74" s="32">
        <f t="shared" si="1"/>
        <v>0.63933097833656194</v>
      </c>
      <c r="G74" s="8"/>
    </row>
    <row r="75" spans="1:7" x14ac:dyDescent="0.2">
      <c r="A75" s="12" t="s">
        <v>251</v>
      </c>
      <c r="B75" s="12" t="s">
        <v>155</v>
      </c>
      <c r="C75" s="37" t="s">
        <v>183</v>
      </c>
      <c r="D75" s="16">
        <v>3.0590000000000002</v>
      </c>
      <c r="E75" s="27">
        <v>7.1</v>
      </c>
      <c r="F75" s="32">
        <f t="shared" ref="F75:F94" si="2">D75/E75</f>
        <v>0.43084507042253528</v>
      </c>
      <c r="G75" s="8"/>
    </row>
    <row r="76" spans="1:7" x14ac:dyDescent="0.2">
      <c r="A76" s="12" t="s">
        <v>252</v>
      </c>
      <c r="B76" s="12" t="s">
        <v>156</v>
      </c>
      <c r="C76" s="37" t="s">
        <v>188</v>
      </c>
      <c r="D76" s="16">
        <v>0</v>
      </c>
      <c r="E76" s="27">
        <v>1.17</v>
      </c>
      <c r="F76" s="32">
        <f t="shared" si="2"/>
        <v>0</v>
      </c>
      <c r="G76" s="8"/>
    </row>
    <row r="77" spans="1:7" x14ac:dyDescent="0.2">
      <c r="A77" s="12" t="s">
        <v>253</v>
      </c>
      <c r="B77" s="12"/>
      <c r="C77" s="10" t="s">
        <v>193</v>
      </c>
      <c r="D77" s="27">
        <v>6.06</v>
      </c>
      <c r="E77" s="27">
        <v>6.5561999999999996</v>
      </c>
      <c r="F77" s="32">
        <f t="shared" si="2"/>
        <v>0.92431591470668983</v>
      </c>
      <c r="G77" s="8"/>
    </row>
    <row r="78" spans="1:7" x14ac:dyDescent="0.2">
      <c r="A78" s="12" t="s">
        <v>254</v>
      </c>
      <c r="B78" s="12" t="s">
        <v>198</v>
      </c>
      <c r="C78" s="10" t="s">
        <v>250</v>
      </c>
      <c r="D78" s="16">
        <v>0.98</v>
      </c>
      <c r="E78" s="27">
        <v>0.97</v>
      </c>
      <c r="F78" s="32">
        <f t="shared" si="2"/>
        <v>1.0103092783505154</v>
      </c>
      <c r="G78" s="8"/>
    </row>
    <row r="79" spans="1:7" x14ac:dyDescent="0.2">
      <c r="A79" s="12" t="s">
        <v>131</v>
      </c>
      <c r="B79" s="12" t="s">
        <v>155</v>
      </c>
      <c r="C79" s="10" t="s">
        <v>25</v>
      </c>
      <c r="D79" s="16">
        <f>SUM(D80:D82)</f>
        <v>744.33720000000005</v>
      </c>
      <c r="E79" s="27">
        <f>SUM(E80:E82)</f>
        <v>684.0936999999999</v>
      </c>
      <c r="F79" s="32">
        <f t="shared" si="2"/>
        <v>1.0880632287652996</v>
      </c>
      <c r="G79" s="8"/>
    </row>
    <row r="80" spans="1:7" x14ac:dyDescent="0.2">
      <c r="A80" s="12" t="s">
        <v>168</v>
      </c>
      <c r="B80" s="12" t="s">
        <v>155</v>
      </c>
      <c r="C80" s="37" t="s">
        <v>184</v>
      </c>
      <c r="D80" s="16">
        <v>564.33720000000005</v>
      </c>
      <c r="E80" s="27">
        <v>550.7337</v>
      </c>
      <c r="F80" s="32">
        <f t="shared" si="2"/>
        <v>1.0247006856489806</v>
      </c>
      <c r="G80" s="8"/>
    </row>
    <row r="81" spans="1:7" x14ac:dyDescent="0.2">
      <c r="A81" s="12" t="s">
        <v>169</v>
      </c>
      <c r="B81" s="12" t="s">
        <v>156</v>
      </c>
      <c r="C81" s="10" t="s">
        <v>189</v>
      </c>
      <c r="D81" s="16">
        <v>147</v>
      </c>
      <c r="E81" s="27">
        <v>112.3</v>
      </c>
      <c r="F81" s="32">
        <f t="shared" si="2"/>
        <v>1.3089937666963491</v>
      </c>
      <c r="G81" s="8"/>
    </row>
    <row r="82" spans="1:7" x14ac:dyDescent="0.2">
      <c r="A82" s="12" t="s">
        <v>170</v>
      </c>
      <c r="B82" s="12" t="s">
        <v>198</v>
      </c>
      <c r="C82" s="10" t="s">
        <v>194</v>
      </c>
      <c r="D82" s="16">
        <v>33</v>
      </c>
      <c r="E82" s="27">
        <v>21.06</v>
      </c>
      <c r="F82" s="32">
        <f t="shared" si="2"/>
        <v>1.566951566951567</v>
      </c>
      <c r="G82" s="8"/>
    </row>
    <row r="83" spans="1:7" x14ac:dyDescent="0.2">
      <c r="A83" s="12" t="s">
        <v>171</v>
      </c>
      <c r="B83" s="12" t="s">
        <v>155</v>
      </c>
      <c r="C83" s="10" t="s">
        <v>39</v>
      </c>
      <c r="D83" s="16">
        <f>SUM(D84:D86)</f>
        <v>15.3</v>
      </c>
      <c r="E83" s="27">
        <f>SUM(E84:E86)</f>
        <v>8.9</v>
      </c>
      <c r="F83" s="32">
        <f t="shared" si="2"/>
        <v>1.7191011235955056</v>
      </c>
      <c r="G83" s="8"/>
    </row>
    <row r="84" spans="1:7" x14ac:dyDescent="0.2">
      <c r="A84" s="12" t="s">
        <v>172</v>
      </c>
      <c r="B84" s="12" t="s">
        <v>155</v>
      </c>
      <c r="C84" s="37" t="s">
        <v>185</v>
      </c>
      <c r="D84" s="16">
        <v>0</v>
      </c>
      <c r="E84" s="27">
        <v>0</v>
      </c>
      <c r="F84" s="32" t="s">
        <v>218</v>
      </c>
      <c r="G84" s="8"/>
    </row>
    <row r="85" spans="1:7" x14ac:dyDescent="0.2">
      <c r="A85" s="12" t="s">
        <v>173</v>
      </c>
      <c r="B85" s="12" t="s">
        <v>156</v>
      </c>
      <c r="C85" s="37" t="s">
        <v>190</v>
      </c>
      <c r="D85" s="16">
        <v>0</v>
      </c>
      <c r="E85" s="27">
        <v>0</v>
      </c>
      <c r="F85" s="32" t="s">
        <v>218</v>
      </c>
      <c r="G85" s="8"/>
    </row>
    <row r="86" spans="1:7" x14ac:dyDescent="0.2">
      <c r="A86" s="12" t="s">
        <v>174</v>
      </c>
      <c r="B86" s="12" t="s">
        <v>198</v>
      </c>
      <c r="C86" s="37" t="s">
        <v>195</v>
      </c>
      <c r="D86" s="16">
        <v>15.3</v>
      </c>
      <c r="E86" s="27">
        <v>8.9</v>
      </c>
      <c r="F86" s="32">
        <f t="shared" si="2"/>
        <v>1.7191011235955056</v>
      </c>
      <c r="G86" s="8"/>
    </row>
    <row r="87" spans="1:7" x14ac:dyDescent="0.2">
      <c r="A87" s="12" t="s">
        <v>132</v>
      </c>
      <c r="B87" s="12" t="s">
        <v>155</v>
      </c>
      <c r="C87" s="37" t="s">
        <v>26</v>
      </c>
      <c r="D87" s="16">
        <f>SUM(D88:D90)</f>
        <v>638.62599999999998</v>
      </c>
      <c r="E87" s="27">
        <f>SUM(E88:E90)</f>
        <v>550.35720000000003</v>
      </c>
      <c r="F87" s="32">
        <f t="shared" si="2"/>
        <v>1.1603845647881048</v>
      </c>
      <c r="G87" s="8"/>
    </row>
    <row r="88" spans="1:7" x14ac:dyDescent="0.2">
      <c r="A88" s="12" t="s">
        <v>175</v>
      </c>
      <c r="B88" s="12" t="s">
        <v>155</v>
      </c>
      <c r="C88" s="37" t="s">
        <v>186</v>
      </c>
      <c r="D88" s="16">
        <v>409.02600000000001</v>
      </c>
      <c r="E88" s="27">
        <v>383.55720000000002</v>
      </c>
      <c r="F88" s="32">
        <f t="shared" si="2"/>
        <v>1.0664015693096101</v>
      </c>
      <c r="G88" s="8"/>
    </row>
    <row r="89" spans="1:7" x14ac:dyDescent="0.2">
      <c r="A89" s="12" t="s">
        <v>176</v>
      </c>
      <c r="B89" s="12" t="s">
        <v>156</v>
      </c>
      <c r="C89" s="37" t="s">
        <v>191</v>
      </c>
      <c r="D89" s="16">
        <v>173.6</v>
      </c>
      <c r="E89" s="27">
        <v>127.5</v>
      </c>
      <c r="F89" s="32">
        <f t="shared" si="2"/>
        <v>1.3615686274509804</v>
      </c>
      <c r="G89" s="8"/>
    </row>
    <row r="90" spans="1:7" x14ac:dyDescent="0.2">
      <c r="A90" s="12" t="s">
        <v>177</v>
      </c>
      <c r="B90" s="12" t="s">
        <v>198</v>
      </c>
      <c r="C90" s="10" t="s">
        <v>196</v>
      </c>
      <c r="D90" s="16">
        <v>56</v>
      </c>
      <c r="E90" s="27">
        <v>39.299999999999997</v>
      </c>
      <c r="F90" s="32">
        <f t="shared" si="2"/>
        <v>1.4249363867684479</v>
      </c>
      <c r="G90" s="8"/>
    </row>
    <row r="91" spans="1:7" x14ac:dyDescent="0.2">
      <c r="A91" s="12" t="s">
        <v>178</v>
      </c>
      <c r="B91" s="12" t="s">
        <v>155</v>
      </c>
      <c r="C91" s="10" t="s">
        <v>40</v>
      </c>
      <c r="D91" s="16">
        <f>SUM(D92:D94)</f>
        <v>6.8</v>
      </c>
      <c r="E91" s="27">
        <f>SUM(E92:E94)</f>
        <v>20.2</v>
      </c>
      <c r="F91" s="32">
        <f t="shared" si="2"/>
        <v>0.33663366336633666</v>
      </c>
      <c r="G91" s="8"/>
    </row>
    <row r="92" spans="1:7" x14ac:dyDescent="0.2">
      <c r="A92" s="12" t="s">
        <v>179</v>
      </c>
      <c r="B92" s="12" t="s">
        <v>155</v>
      </c>
      <c r="C92" s="37" t="s">
        <v>187</v>
      </c>
      <c r="D92" s="16">
        <v>0</v>
      </c>
      <c r="E92" s="27">
        <v>0</v>
      </c>
      <c r="F92" s="32" t="s">
        <v>218</v>
      </c>
      <c r="G92" s="8"/>
    </row>
    <row r="93" spans="1:7" x14ac:dyDescent="0.2">
      <c r="A93" s="12" t="s">
        <v>180</v>
      </c>
      <c r="B93" s="12" t="s">
        <v>156</v>
      </c>
      <c r="C93" s="37" t="s">
        <v>192</v>
      </c>
      <c r="D93" s="16">
        <v>0</v>
      </c>
      <c r="E93" s="27">
        <v>0</v>
      </c>
      <c r="F93" s="32" t="s">
        <v>218</v>
      </c>
      <c r="G93" s="8"/>
    </row>
    <row r="94" spans="1:7" x14ac:dyDescent="0.2">
      <c r="A94" s="12" t="s">
        <v>181</v>
      </c>
      <c r="B94" s="12" t="s">
        <v>198</v>
      </c>
      <c r="C94" s="10" t="s">
        <v>197</v>
      </c>
      <c r="D94" s="16">
        <v>6.8</v>
      </c>
      <c r="E94" s="27">
        <v>20.2</v>
      </c>
      <c r="F94" s="32">
        <f t="shared" si="2"/>
        <v>0.33663366336633666</v>
      </c>
      <c r="G94" s="8"/>
    </row>
    <row r="95" spans="1:7" x14ac:dyDescent="0.2">
      <c r="A95" s="12" t="s">
        <v>133</v>
      </c>
      <c r="B95" s="12" t="s">
        <v>155</v>
      </c>
      <c r="C95" s="5" t="s">
        <v>42</v>
      </c>
      <c r="D95" s="17"/>
      <c r="E95" s="17"/>
      <c r="F95" s="34"/>
      <c r="G95" s="18"/>
    </row>
    <row r="96" spans="1:7" x14ac:dyDescent="0.2">
      <c r="A96" s="12" t="s">
        <v>134</v>
      </c>
      <c r="B96" s="12" t="s">
        <v>155</v>
      </c>
      <c r="C96" s="10" t="s">
        <v>20</v>
      </c>
      <c r="D96" s="16">
        <v>499.18132727</v>
      </c>
      <c r="E96" s="27">
        <v>486.40230238999999</v>
      </c>
      <c r="F96" s="32">
        <f t="shared" ref="F96:F105" si="3">D96/E96</f>
        <v>1.0262725419209751</v>
      </c>
      <c r="G96" s="8"/>
    </row>
    <row r="97" spans="1:7" ht="37.5" x14ac:dyDescent="0.2">
      <c r="A97" s="12" t="s">
        <v>135</v>
      </c>
      <c r="B97" s="12" t="s">
        <v>155</v>
      </c>
      <c r="C97" s="10" t="s">
        <v>43</v>
      </c>
      <c r="D97" s="16">
        <v>244.53922126999998</v>
      </c>
      <c r="E97" s="27">
        <v>237.22896438999999</v>
      </c>
      <c r="F97" s="32">
        <f t="shared" si="3"/>
        <v>1.0308151953484992</v>
      </c>
      <c r="G97" s="8"/>
    </row>
    <row r="98" spans="1:7" x14ac:dyDescent="0.2">
      <c r="A98" s="12" t="s">
        <v>136</v>
      </c>
      <c r="B98" s="12" t="s">
        <v>155</v>
      </c>
      <c r="C98" s="10" t="s">
        <v>161</v>
      </c>
      <c r="D98" s="16">
        <v>78.239017180000005</v>
      </c>
      <c r="E98" s="27">
        <v>77.09144972</v>
      </c>
      <c r="F98" s="32">
        <f t="shared" si="3"/>
        <v>1.0148857942634109</v>
      </c>
      <c r="G98" s="8"/>
    </row>
    <row r="99" spans="1:7" ht="37.5" x14ac:dyDescent="0.2">
      <c r="A99" s="12" t="s">
        <v>135</v>
      </c>
      <c r="B99" s="12" t="s">
        <v>155</v>
      </c>
      <c r="C99" s="10" t="s">
        <v>259</v>
      </c>
      <c r="D99" s="16">
        <v>433.06878647000002</v>
      </c>
      <c r="E99" s="27">
        <v>427.23432310999999</v>
      </c>
      <c r="F99" s="32">
        <f t="shared" si="3"/>
        <v>1.013656354474352</v>
      </c>
      <c r="G99" s="8"/>
    </row>
    <row r="100" spans="1:7" x14ac:dyDescent="0.2">
      <c r="A100" s="12" t="s">
        <v>136</v>
      </c>
      <c r="B100" s="12" t="s">
        <v>155</v>
      </c>
      <c r="C100" s="10" t="s">
        <v>44</v>
      </c>
      <c r="D100" s="16">
        <v>26.515253140000002</v>
      </c>
      <c r="E100" s="27">
        <v>30.329771269999998</v>
      </c>
      <c r="F100" s="32">
        <f t="shared" si="3"/>
        <v>0.87423188602239676</v>
      </c>
      <c r="G100" s="8"/>
    </row>
    <row r="101" spans="1:7" x14ac:dyDescent="0.2">
      <c r="A101" s="12" t="s">
        <v>137</v>
      </c>
      <c r="B101" s="12" t="s">
        <v>155</v>
      </c>
      <c r="C101" s="10" t="s">
        <v>14</v>
      </c>
      <c r="D101" s="16">
        <v>261.60846000999999</v>
      </c>
      <c r="E101" s="27">
        <v>243.56431406000002</v>
      </c>
      <c r="F101" s="32">
        <f t="shared" si="3"/>
        <v>1.0740837015456828</v>
      </c>
      <c r="G101" s="8"/>
    </row>
    <row r="102" spans="1:7" x14ac:dyDescent="0.2">
      <c r="A102" s="12" t="s">
        <v>138</v>
      </c>
      <c r="B102" s="12" t="s">
        <v>155</v>
      </c>
      <c r="C102" s="10" t="s">
        <v>47</v>
      </c>
      <c r="D102" s="16">
        <v>34.09690896</v>
      </c>
      <c r="E102" s="27">
        <v>32.853944550000001</v>
      </c>
      <c r="F102" s="32">
        <f t="shared" si="3"/>
        <v>1.0378330342680266</v>
      </c>
      <c r="G102" s="8"/>
    </row>
    <row r="103" spans="1:7" x14ac:dyDescent="0.2">
      <c r="A103" s="12" t="s">
        <v>139</v>
      </c>
      <c r="B103" s="12" t="s">
        <v>155</v>
      </c>
      <c r="C103" s="10" t="s">
        <v>45</v>
      </c>
      <c r="D103" s="16">
        <v>44.476369909999995</v>
      </c>
      <c r="E103" s="27">
        <v>50.237499729999996</v>
      </c>
      <c r="F103" s="32">
        <f t="shared" si="3"/>
        <v>0.88532212289697876</v>
      </c>
      <c r="G103" s="8"/>
    </row>
    <row r="104" spans="1:7" ht="37.5" x14ac:dyDescent="0.2">
      <c r="A104" s="12" t="s">
        <v>140</v>
      </c>
      <c r="B104" s="12" t="s">
        <v>155</v>
      </c>
      <c r="C104" s="10" t="s">
        <v>15</v>
      </c>
      <c r="D104" s="16">
        <v>15443.055539846553</v>
      </c>
      <c r="E104" s="27">
        <v>14963.92254699277</v>
      </c>
      <c r="F104" s="32">
        <f t="shared" si="3"/>
        <v>1.0320192109621733</v>
      </c>
      <c r="G104" s="8"/>
    </row>
    <row r="105" spans="1:7" x14ac:dyDescent="0.2">
      <c r="A105" s="12" t="s">
        <v>141</v>
      </c>
      <c r="B105" s="12" t="s">
        <v>155</v>
      </c>
      <c r="C105" s="10" t="s">
        <v>54</v>
      </c>
      <c r="D105" s="31">
        <v>2420.462108031184</v>
      </c>
      <c r="E105" s="27">
        <v>2371.6797329641595</v>
      </c>
      <c r="F105" s="32">
        <f t="shared" si="3"/>
        <v>1.0205687025904022</v>
      </c>
      <c r="G105" s="8"/>
    </row>
    <row r="106" spans="1:7" x14ac:dyDescent="0.2">
      <c r="A106" s="12" t="s">
        <v>142</v>
      </c>
      <c r="B106" s="12" t="s">
        <v>198</v>
      </c>
      <c r="C106" s="5" t="s">
        <v>16</v>
      </c>
      <c r="D106" s="17"/>
      <c r="E106" s="17"/>
      <c r="F106" s="34"/>
      <c r="G106" s="18"/>
    </row>
    <row r="107" spans="1:7" x14ac:dyDescent="0.2">
      <c r="A107" s="12" t="s">
        <v>143</v>
      </c>
      <c r="B107" s="12" t="s">
        <v>155</v>
      </c>
      <c r="C107" s="10" t="s">
        <v>17</v>
      </c>
      <c r="D107" s="36">
        <f>741405.6+D110</f>
        <v>744103.5</v>
      </c>
      <c r="E107" s="27">
        <v>738790</v>
      </c>
      <c r="F107" s="32">
        <f>D107/E107</f>
        <v>1.0071921655680234</v>
      </c>
      <c r="G107" s="14"/>
    </row>
    <row r="108" spans="1:7" ht="37.5" x14ac:dyDescent="0.2">
      <c r="A108" s="12" t="s">
        <v>144</v>
      </c>
      <c r="B108" s="12" t="s">
        <v>155</v>
      </c>
      <c r="C108" s="10" t="s">
        <v>18</v>
      </c>
      <c r="D108" s="16">
        <f>D107/D4</f>
        <v>23.020155302561562</v>
      </c>
      <c r="E108" s="27">
        <f>E107/E4</f>
        <v>22.728503307183509</v>
      </c>
      <c r="F108" s="32">
        <f>D108/E108</f>
        <v>1.0128319930017511</v>
      </c>
      <c r="G108" s="14"/>
    </row>
    <row r="109" spans="1:7" x14ac:dyDescent="0.2">
      <c r="A109" s="12" t="s">
        <v>145</v>
      </c>
      <c r="B109" s="12" t="s">
        <v>198</v>
      </c>
      <c r="C109" s="37" t="s">
        <v>32</v>
      </c>
      <c r="D109" s="25">
        <v>462</v>
      </c>
      <c r="E109" s="27">
        <v>523</v>
      </c>
      <c r="F109" s="32">
        <f>D109/E109</f>
        <v>0.88336520076481839</v>
      </c>
      <c r="G109" s="14"/>
    </row>
    <row r="110" spans="1:7" x14ac:dyDescent="0.2">
      <c r="A110" s="12" t="s">
        <v>146</v>
      </c>
      <c r="B110" s="12" t="s">
        <v>198</v>
      </c>
      <c r="C110" s="37" t="s">
        <v>31</v>
      </c>
      <c r="D110" s="25">
        <v>2697.9</v>
      </c>
      <c r="E110" s="27">
        <v>1332</v>
      </c>
      <c r="F110" s="32">
        <f>D110/E110</f>
        <v>2.0254504504504505</v>
      </c>
      <c r="G110" s="14"/>
    </row>
    <row r="111" spans="1:7" ht="37.5" x14ac:dyDescent="0.2">
      <c r="A111" s="12" t="s">
        <v>147</v>
      </c>
      <c r="B111" s="12" t="s">
        <v>198</v>
      </c>
      <c r="C111" s="10" t="s">
        <v>41</v>
      </c>
      <c r="D111" s="25">
        <v>13</v>
      </c>
      <c r="E111" s="27">
        <v>108</v>
      </c>
      <c r="F111" s="32">
        <f>D111/E111</f>
        <v>0.12037037037037036</v>
      </c>
      <c r="G111" s="14"/>
    </row>
    <row r="112" spans="1:7" x14ac:dyDescent="0.2">
      <c r="A112" s="12" t="s">
        <v>148</v>
      </c>
      <c r="B112" s="12" t="s">
        <v>158</v>
      </c>
      <c r="C112" s="5" t="s">
        <v>222</v>
      </c>
      <c r="D112" s="17"/>
      <c r="E112" s="17"/>
      <c r="F112" s="34"/>
      <c r="G112" s="18"/>
    </row>
    <row r="113" spans="1:7" x14ac:dyDescent="0.2">
      <c r="A113" s="12" t="s">
        <v>149</v>
      </c>
      <c r="B113" s="12" t="s">
        <v>158</v>
      </c>
      <c r="C113" s="37" t="s">
        <v>255</v>
      </c>
      <c r="D113" s="31">
        <v>0</v>
      </c>
      <c r="E113" s="27">
        <v>17.899999999999999</v>
      </c>
      <c r="F113" s="32">
        <f>D113/E113</f>
        <v>0</v>
      </c>
      <c r="G113" s="18"/>
    </row>
    <row r="114" spans="1:7" x14ac:dyDescent="0.2">
      <c r="A114" s="12" t="s">
        <v>150</v>
      </c>
      <c r="B114" s="12" t="s">
        <v>158</v>
      </c>
      <c r="C114" s="37" t="s">
        <v>199</v>
      </c>
      <c r="D114" s="31">
        <v>78.099999999999994</v>
      </c>
      <c r="E114" s="27">
        <v>78.099999999999994</v>
      </c>
      <c r="F114" s="7">
        <f>D114-E114</f>
        <v>0</v>
      </c>
      <c r="G114" s="18"/>
    </row>
    <row r="115" spans="1:7" x14ac:dyDescent="0.2">
      <c r="A115" s="12" t="s">
        <v>151</v>
      </c>
      <c r="B115" s="12" t="s">
        <v>158</v>
      </c>
      <c r="C115" s="10" t="s">
        <v>38</v>
      </c>
      <c r="D115" s="31">
        <v>15</v>
      </c>
      <c r="E115" s="27">
        <v>18</v>
      </c>
      <c r="F115" s="7">
        <f>D115-E115</f>
        <v>-3</v>
      </c>
      <c r="G115" s="18"/>
    </row>
    <row r="116" spans="1:7" x14ac:dyDescent="0.2">
      <c r="A116" s="12" t="s">
        <v>225</v>
      </c>
      <c r="B116" s="12" t="s">
        <v>223</v>
      </c>
      <c r="C116" s="5" t="s">
        <v>223</v>
      </c>
      <c r="D116" s="17"/>
      <c r="E116" s="17"/>
      <c r="F116" s="34"/>
      <c r="G116" s="18"/>
    </row>
    <row r="117" spans="1:7" x14ac:dyDescent="0.2">
      <c r="A117" s="12" t="s">
        <v>226</v>
      </c>
      <c r="B117" s="12" t="s">
        <v>223</v>
      </c>
      <c r="C117" s="10" t="s">
        <v>237</v>
      </c>
      <c r="D117" s="16">
        <v>100</v>
      </c>
      <c r="E117" s="27">
        <v>100</v>
      </c>
      <c r="F117" s="7">
        <f>D117-E117</f>
        <v>0</v>
      </c>
      <c r="G117" s="14"/>
    </row>
    <row r="118" spans="1:7" ht="43.5" hidden="1" customHeight="1" outlineLevel="1" x14ac:dyDescent="0.2">
      <c r="A118" s="12" t="s">
        <v>227</v>
      </c>
      <c r="B118" s="12" t="s">
        <v>223</v>
      </c>
      <c r="C118" s="10" t="s">
        <v>239</v>
      </c>
      <c r="D118" s="15">
        <v>1238</v>
      </c>
      <c r="E118" s="26">
        <v>1264</v>
      </c>
      <c r="F118" s="32" t="s">
        <v>218</v>
      </c>
      <c r="G118" s="14"/>
    </row>
    <row r="119" spans="1:7" ht="37.5" hidden="1" outlineLevel="1" x14ac:dyDescent="0.2">
      <c r="A119" s="12" t="s">
        <v>228</v>
      </c>
      <c r="B119" s="12" t="s">
        <v>223</v>
      </c>
      <c r="C119" s="10" t="s">
        <v>240</v>
      </c>
      <c r="D119" s="15">
        <v>0</v>
      </c>
      <c r="E119" s="26">
        <v>0</v>
      </c>
      <c r="F119" s="32" t="s">
        <v>218</v>
      </c>
      <c r="G119" s="14"/>
    </row>
    <row r="120" spans="1:7" collapsed="1" x14ac:dyDescent="0.2">
      <c r="A120" s="12" t="s">
        <v>229</v>
      </c>
      <c r="B120" s="12" t="s">
        <v>224</v>
      </c>
      <c r="C120" s="5" t="s">
        <v>224</v>
      </c>
      <c r="D120" s="17"/>
      <c r="E120" s="17"/>
      <c r="F120" s="34"/>
      <c r="G120" s="18"/>
    </row>
    <row r="121" spans="1:7" ht="42" customHeight="1" x14ac:dyDescent="0.2">
      <c r="A121" s="12" t="s">
        <v>230</v>
      </c>
      <c r="B121" s="12" t="s">
        <v>224</v>
      </c>
      <c r="C121" s="10" t="s">
        <v>241</v>
      </c>
      <c r="D121" s="16" t="s">
        <v>218</v>
      </c>
      <c r="E121" s="27">
        <f>E123/E122*100</f>
        <v>86.666666666666671</v>
      </c>
      <c r="F121" s="7" t="s">
        <v>218</v>
      </c>
      <c r="G121" s="14"/>
    </row>
    <row r="122" spans="1:7" ht="37.5" hidden="1" outlineLevel="1" x14ac:dyDescent="0.2">
      <c r="A122" s="12" t="s">
        <v>231</v>
      </c>
      <c r="B122" s="12" t="s">
        <v>224</v>
      </c>
      <c r="C122" s="10" t="s">
        <v>238</v>
      </c>
      <c r="D122" s="15">
        <v>0</v>
      </c>
      <c r="E122" s="26">
        <v>15</v>
      </c>
      <c r="F122" s="32">
        <f>D122/E122</f>
        <v>0</v>
      </c>
      <c r="G122" s="14"/>
    </row>
    <row r="123" spans="1:7" ht="37.5" hidden="1" outlineLevel="1" x14ac:dyDescent="0.2">
      <c r="A123" s="12" t="s">
        <v>232</v>
      </c>
      <c r="B123" s="12" t="s">
        <v>224</v>
      </c>
      <c r="C123" s="10" t="s">
        <v>242</v>
      </c>
      <c r="D123" s="15">
        <v>0</v>
      </c>
      <c r="E123" s="26">
        <v>13</v>
      </c>
      <c r="F123" s="32">
        <f>D123/E123</f>
        <v>0</v>
      </c>
      <c r="G123" s="14"/>
    </row>
    <row r="124" spans="1:7" collapsed="1" x14ac:dyDescent="0.2">
      <c r="A124" s="12" t="s">
        <v>233</v>
      </c>
      <c r="B124" s="12" t="s">
        <v>159</v>
      </c>
      <c r="C124" s="5" t="s">
        <v>36</v>
      </c>
      <c r="D124" s="17"/>
      <c r="E124" s="17"/>
      <c r="F124" s="34"/>
      <c r="G124" s="18"/>
    </row>
    <row r="125" spans="1:7" x14ac:dyDescent="0.2">
      <c r="A125" s="12" t="s">
        <v>234</v>
      </c>
      <c r="B125" s="12" t="s">
        <v>159</v>
      </c>
      <c r="C125" s="37" t="s">
        <v>27</v>
      </c>
      <c r="D125" s="16">
        <v>14.7</v>
      </c>
      <c r="E125" s="27">
        <v>16.760000000000002</v>
      </c>
      <c r="F125" s="7">
        <f>D125-E125</f>
        <v>-2.0600000000000023</v>
      </c>
      <c r="G125" s="14"/>
    </row>
    <row r="126" spans="1:7" ht="37.5" x14ac:dyDescent="0.2">
      <c r="A126" s="12" t="s">
        <v>235</v>
      </c>
      <c r="B126" s="12" t="s">
        <v>159</v>
      </c>
      <c r="C126" s="10" t="s">
        <v>28</v>
      </c>
      <c r="D126" s="15">
        <v>6</v>
      </c>
      <c r="E126" s="26">
        <v>7</v>
      </c>
      <c r="F126" s="32">
        <f>D126/E126</f>
        <v>0.8571428571428571</v>
      </c>
      <c r="G126" s="14"/>
    </row>
    <row r="127" spans="1:7" ht="20.25" customHeight="1" x14ac:dyDescent="0.2">
      <c r="A127" s="12" t="s">
        <v>236</v>
      </c>
      <c r="B127" s="12" t="s">
        <v>159</v>
      </c>
      <c r="C127" s="10" t="s">
        <v>55</v>
      </c>
      <c r="D127" s="16">
        <v>223</v>
      </c>
      <c r="E127" s="27">
        <v>992.8</v>
      </c>
      <c r="F127" s="32">
        <f>D127/E127</f>
        <v>0.22461724415793716</v>
      </c>
      <c r="G127" s="14"/>
    </row>
    <row r="128" spans="1:7" x14ac:dyDescent="0.2">
      <c r="A128" s="21"/>
      <c r="B128" s="35" t="s">
        <v>152</v>
      </c>
      <c r="C128" s="28"/>
      <c r="D128" s="28"/>
      <c r="E128" s="28"/>
      <c r="F128" s="28"/>
      <c r="G128" s="28"/>
    </row>
    <row r="129" spans="1:7" x14ac:dyDescent="0.2">
      <c r="A129" s="19"/>
      <c r="B129" s="19"/>
      <c r="C129" s="19"/>
      <c r="D129" s="2"/>
      <c r="E129" s="2"/>
      <c r="F129" s="19"/>
      <c r="G129" s="19"/>
    </row>
    <row r="130" spans="1:7" x14ac:dyDescent="0.2">
      <c r="D130" s="1"/>
      <c r="E130" s="1"/>
      <c r="F130" s="1"/>
    </row>
  </sheetData>
  <autoFilter ref="A2:G128"/>
  <mergeCells count="1">
    <mergeCell ref="A1:G1"/>
  </mergeCells>
  <phoneticPr fontId="1" type="noConversion"/>
  <pageMargins left="0.39370078740157483" right="0.39370078740157483" top="0.39370078740157483" bottom="0.39370078740157483" header="0.51181102362204722" footer="0.31496062992125984"/>
  <pageSetup paperSize="9" scale="64" fitToHeight="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Company>ЗАО "НИТРО"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Полянских Маргарита Александровна</dc:creator>
  <cp:lastModifiedBy>Алексеенко Татьяна</cp:lastModifiedBy>
  <cp:lastPrinted>2016-08-02T02:37:11Z</cp:lastPrinted>
  <dcterms:created xsi:type="dcterms:W3CDTF">2006-01-11T04:21:36Z</dcterms:created>
  <dcterms:modified xsi:type="dcterms:W3CDTF">2020-04-21T04:55:20Z</dcterms:modified>
</cp:coreProperties>
</file>